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. Summary" sheetId="1" state="visible" r:id="rId1"/>
    <sheet xmlns:r="http://schemas.openxmlformats.org/officeDocument/2006/relationships" name="2. Function Allocation" sheetId="2" state="visible" r:id="rId2"/>
    <sheet xmlns:r="http://schemas.openxmlformats.org/officeDocument/2006/relationships" name="3. Headcount &amp; Comp" sheetId="3" state="visible" r:id="rId3"/>
    <sheet xmlns:r="http://schemas.openxmlformats.org/officeDocument/2006/relationships" name="4. Quarterly Phasing" sheetId="4" state="visible" r:id="rId4"/>
    <sheet xmlns:r="http://schemas.openxmlformats.org/officeDocument/2006/relationships" name="5. Monthly Cash Flow" sheetId="5" state="visible" r:id="rId5"/>
    <sheet xmlns:r="http://schemas.openxmlformats.org/officeDocument/2006/relationships" name="6. Variance Tracker" sheetId="6" state="visible" r:id="rId6"/>
    <sheet xmlns:r="http://schemas.openxmlformats.org/officeDocument/2006/relationships" name="7. Events &amp; Field Detail" sheetId="7" state="visible" r:id="rId7"/>
    <sheet xmlns:r="http://schemas.openxmlformats.org/officeDocument/2006/relationships" name="8. Demand Gen Detail" sheetId="8" state="visible" r:id="rId8"/>
    <sheet xmlns:r="http://schemas.openxmlformats.org/officeDocument/2006/relationships" name="9. Content &amp; SEO Detail" sheetId="9" state="visible" r:id="rId9"/>
    <sheet xmlns:r="http://schemas.openxmlformats.org/officeDocument/2006/relationships" name="10. Brand &amp; Creative Detail" sheetId="10" state="visible" r:id="rId10"/>
    <sheet xmlns:r="http://schemas.openxmlformats.org/officeDocument/2006/relationships" name="11. PR &amp; Analyst Relations Deta" sheetId="11" state="visible" r:id="rId11"/>
    <sheet xmlns:r="http://schemas.openxmlformats.org/officeDocument/2006/relationships" name="12. Product Marketing Detail" sheetId="12" state="visible" r:id="rId12"/>
    <sheet xmlns:r="http://schemas.openxmlformats.org/officeDocument/2006/relationships" name="13. Customer Marketing Detail" sheetId="13" state="visible" r:id="rId13"/>
    <sheet xmlns:r="http://schemas.openxmlformats.org/officeDocument/2006/relationships" name="14. Marketing Ops Detail" sheetId="14" state="visible" r:id="rId14"/>
    <sheet xmlns:r="http://schemas.openxmlformats.org/officeDocument/2006/relationships" name="15. Tools &amp; Subscriptions Detai" sheetId="15" state="visible" r:id="rId15"/>
    <sheet xmlns:r="http://schemas.openxmlformats.org/officeDocument/2006/relationships" name="16. Tech Stack" sheetId="16" state="visible" r:id="rId16"/>
    <sheet xmlns:r="http://schemas.openxmlformats.org/officeDocument/2006/relationships" name="17. Agency Roster" sheetId="17" state="visible" r:id="rId17"/>
    <sheet xmlns:r="http://schemas.openxmlformats.org/officeDocument/2006/relationships" name="18. Brand Bets" sheetId="18" state="visible" r:id="rId18"/>
    <sheet xmlns:r="http://schemas.openxmlformats.org/officeDocument/2006/relationships" name="19. Pipeline Math by Channel" sheetId="19" state="visible" r:id="rId19"/>
    <sheet xmlns:r="http://schemas.openxmlformats.org/officeDocument/2006/relationships" name="20. ROI by Channel" sheetId="20" state="visible" r:id="rId20"/>
    <sheet xmlns:r="http://schemas.openxmlformats.org/officeDocument/2006/relationships" name="21. Scenario Modeling" sheetId="21" state="visible" r:id="rId21"/>
    <sheet xmlns:r="http://schemas.openxmlformats.org/officeDocument/2006/relationships" name="22. Board Snapshot" sheetId="22" state="visible" r:id="rId22"/>
    <sheet xmlns:r="http://schemas.openxmlformats.org/officeDocument/2006/relationships" name="23. CFO Defense" sheetId="23" state="visible" r:id="rId23"/>
    <sheet xmlns:r="http://schemas.openxmlformats.org/officeDocument/2006/relationships" name="24. Benchmarks Reference" sheetId="24" state="visible" r:id="rId24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0F172A"/>
      <sz val="16"/>
    </font>
    <font>
      <name val="Calibri"/>
      <i val="1"/>
      <color rgb="00334155"/>
      <sz val="11"/>
    </font>
    <font>
      <name val="Calibri"/>
      <b val="1"/>
      <color rgb="00FFFFFF"/>
      <sz val="11"/>
    </font>
    <font>
      <name val="Calibri"/>
      <color rgb="00334155"/>
      <sz val="10"/>
    </font>
    <font>
      <name val="Calibri"/>
      <b val="1"/>
      <color rgb="000F172A"/>
      <sz val="11"/>
    </font>
    <font>
      <name val="Calibri"/>
      <b val="1"/>
      <color rgb="000F172A"/>
      <sz val="12"/>
    </font>
  </fonts>
  <fills count="4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AF6F0"/>
      </patternFill>
    </fill>
  </fills>
  <borders count="2">
    <border>
      <left/>
      <right/>
      <top/>
      <bottom/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0" pivotButton="0" quotePrefix="0" xfId="0"/>
    <xf numFmtId="0" fontId="5" fillId="0" borderId="0" applyAlignment="1" pivotButton="0" quotePrefix="0" xfId="0">
      <alignment horizontal="right" vertical="center"/>
    </xf>
    <xf numFmtId="0" fontId="4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right" vertical="center"/>
    </xf>
    <xf numFmtId="165" fontId="5" fillId="0" borderId="0" applyAlignment="1" pivotButton="0" quotePrefix="0" xfId="0">
      <alignment horizontal="right" vertical="center"/>
    </xf>
    <xf numFmtId="165" fontId="0" fillId="0" borderId="0" applyAlignment="1" pivotButton="0" quotePrefix="0" xfId="0">
      <alignment horizontal="right" vertical="center"/>
    </xf>
    <xf numFmtId="164" fontId="0" fillId="0" borderId="0" applyAlignment="1" pivotButton="0" quotePrefix="0" xfId="0">
      <alignment horizontal="right" vertical="center"/>
    </xf>
    <xf numFmtId="9" fontId="0" fillId="0" borderId="0" applyAlignment="1" pivotButton="0" quotePrefix="0" xfId="0">
      <alignment horizontal="right" vertical="center"/>
    </xf>
    <xf numFmtId="0" fontId="5" fillId="3" borderId="1" pivotButton="0" quotePrefix="0" xfId="0"/>
    <xf numFmtId="165" fontId="5" fillId="3" borderId="1" pivotButton="0" quotePrefix="0" xfId="0"/>
    <xf numFmtId="164" fontId="5" fillId="3" borderId="1" pivotButton="0" quotePrefix="0" xfId="0"/>
    <xf numFmtId="165" fontId="5" fillId="0" borderId="0" pivotButton="0" quotePrefix="0" xfId="0"/>
    <xf numFmtId="0" fontId="0" fillId="0" borderId="0" applyAlignment="1" pivotButton="0" quotePrefix="0" xfId="0">
      <alignment horizontal="center" vertical="center" wrapText="1"/>
    </xf>
    <xf numFmtId="164" fontId="5" fillId="0" borderId="0" pivotButton="0" quotePrefix="0" xfId="0"/>
    <xf numFmtId="0" fontId="6" fillId="0" borderId="0" pivotButton="0" quotePrefix="0" xfId="0"/>
    <xf numFmtId="0" fontId="4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worksheet" Target="/xl/worksheets/sheet21.xml" Id="rId21"/><Relationship Type="http://schemas.openxmlformats.org/officeDocument/2006/relationships/worksheet" Target="/xl/worksheets/sheet22.xml" Id="rId22"/><Relationship Type="http://schemas.openxmlformats.org/officeDocument/2006/relationships/worksheet" Target="/xl/worksheets/sheet23.xml" Id="rId23"/><Relationship Type="http://schemas.openxmlformats.org/officeDocument/2006/relationships/worksheet" Target="/xl/worksheets/sheet24.xml" Id="rId24"/><Relationship Type="http://schemas.openxmlformats.org/officeDocument/2006/relationships/styles" Target="styles.xml" Id="rId25"/><Relationship Type="http://schemas.openxmlformats.org/officeDocument/2006/relationships/theme" Target="theme/theme1.xml" Id="rId2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30" customWidth="1" min="3" max="3"/>
  </cols>
  <sheetData>
    <row r="1" ht="24" customHeight="1">
      <c r="A1" s="1" t="inlineStr">
        <is>
          <t>Series B-C — Marketing Budget Summary</t>
        </is>
      </c>
    </row>
    <row r="2" ht="18" customHeight="1">
      <c r="A2" s="2" t="inlineStr">
        <is>
          <t>Top-line view. Every number below is calculated from the detail sheets.</t>
        </is>
      </c>
    </row>
    <row r="4">
      <c r="A4" s="3" t="inlineStr">
        <is>
          <t>LINE</t>
        </is>
      </c>
      <c r="B4" s="3" t="inlineStr">
        <is>
          <t>VALUE</t>
        </is>
      </c>
      <c r="C4" s="3" t="inlineStr">
        <is>
          <t>NOTES</t>
        </is>
      </c>
    </row>
    <row r="5">
      <c r="A5" s="4" t="inlineStr">
        <is>
          <t>Company name</t>
        </is>
      </c>
      <c r="B5" s="5" t="inlineStr">
        <is>
          <t>[YOUR COMPANY]</t>
        </is>
      </c>
      <c r="C5" s="6" t="inlineStr">
        <is>
          <t>Fill in once; flows through every sheet.</t>
        </is>
      </c>
    </row>
    <row r="6">
      <c r="A6" s="4" t="inlineStr">
        <is>
          <t>Stage</t>
        </is>
      </c>
      <c r="B6" s="5" t="inlineStr">
        <is>
          <t>Series B-C</t>
        </is>
      </c>
      <c r="C6" s="6" t="inlineStr">
        <is>
          <t>Template default. Adjust if you're between stages.</t>
        </is>
      </c>
    </row>
    <row r="7">
      <c r="A7" s="4" t="inlineStr">
        <is>
          <t>Estimated annual revenue</t>
        </is>
      </c>
      <c r="B7" s="7" t="n">
        <v>30000000</v>
      </c>
      <c r="C7" s="6" t="inlineStr">
        <is>
          <t>Used to compute Marketing as % of revenue.</t>
        </is>
      </c>
    </row>
    <row r="8">
      <c r="A8" s="4" t="inlineStr">
        <is>
          <t>Marketing as % of revenue (target)</t>
        </is>
      </c>
      <c r="B8" s="8" t="n">
        <v>0.18</v>
      </c>
      <c r="C8" s="6" t="inlineStr">
        <is>
          <t>Compare against Sheet 24 benchmark range.</t>
        </is>
      </c>
    </row>
    <row r="9">
      <c r="A9" s="4" t="inlineStr">
        <is>
          <t>Total marketing budget (computed)</t>
        </is>
      </c>
      <c r="B9" s="5">
        <f>B6*B7</f>
        <v/>
      </c>
      <c r="C9" s="6" t="inlineStr">
        <is>
          <t>Auto: revenue × marketing %.</t>
        </is>
      </c>
    </row>
    <row r="10">
      <c r="A10" s="4" t="inlineStr">
        <is>
          <t>Total from Function Allocation (Sheet 2)</t>
        </is>
      </c>
      <c r="B10" s="5">
        <f>SUM('2. Function Allocation'!C5:C14)</f>
        <v/>
      </c>
      <c r="C10" s="6" t="inlineStr">
        <is>
          <t>Should reconcile to the computed budget above.</t>
        </is>
      </c>
    </row>
    <row r="11">
      <c r="A11" s="4" t="inlineStr">
        <is>
          <t>Brand allocation %</t>
        </is>
      </c>
      <c r="B11" s="5">
        <f>'2. Function Allocation'!E16</f>
        <v/>
      </c>
      <c r="C11" s="6" t="inlineStr">
        <is>
          <t>Auto-calculated from per-function brand splits.</t>
        </is>
      </c>
    </row>
    <row r="12">
      <c r="A12" s="4" t="inlineStr">
        <is>
          <t>Demand allocation %</t>
        </is>
      </c>
      <c r="B12" s="5">
        <f>'2. Function Allocation'!E17</f>
        <v/>
      </c>
      <c r="C12" s="6" t="inlineStr">
        <is>
          <t>Auto-calculated. Brand + Demand = 100%.</t>
        </is>
      </c>
    </row>
    <row r="13">
      <c r="A13" s="4" t="inlineStr">
        <is>
          <t>Brand bets this year</t>
        </is>
      </c>
      <c r="B13" s="5" t="n">
        <v>3</v>
      </c>
      <c r="C13" s="6" t="inlineStr">
        <is>
          <t>1-3 for Series A-B; 3-5 for D+ and public.</t>
        </is>
      </c>
    </row>
    <row r="14">
      <c r="A14" s="4" t="inlineStr">
        <is>
          <t>Year-over-year change</t>
        </is>
      </c>
      <c r="B14" s="5" t="inlineStr">
        <is>
          <t>[+X%]</t>
        </is>
      </c>
      <c r="C14" s="6" t="inlineStr">
        <is>
          <t>Fill from prior year; CFO will ask.</t>
        </is>
      </c>
    </row>
  </sheetData>
  <mergeCells count="2">
    <mergeCell ref="A1:C1"/>
    <mergeCell ref="A2:C2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Brand &amp; Creative Detail</t>
        </is>
      </c>
    </row>
    <row r="2" ht="18" customHeight="1">
      <c r="A2" s="2" t="inlineStr">
        <is>
          <t>Line-item breakdown of Brand &amp; Creative.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PR &amp; Analyst Relations Detail</t>
        </is>
      </c>
    </row>
    <row r="2" ht="18" customHeight="1">
      <c r="A2" s="2" t="inlineStr">
        <is>
          <t>Line-item breakdown of PR &amp; Analyst Relations.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Product Marketing Detail</t>
        </is>
      </c>
    </row>
    <row r="2" ht="18" customHeight="1">
      <c r="A2" s="2" t="inlineStr">
        <is>
          <t>Line-item breakdown of Product Marketing.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Customer Marketing Detail</t>
        </is>
      </c>
    </row>
    <row r="2" ht="18" customHeight="1">
      <c r="A2" s="2" t="inlineStr">
        <is>
          <t>Line-item breakdown of Customer Marketing.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Marketing Ops Detail</t>
        </is>
      </c>
    </row>
    <row r="2" ht="18" customHeight="1">
      <c r="A2" s="2" t="inlineStr">
        <is>
          <t>Line-item breakdown of Marketing Ops.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Tools &amp; Subscriptions Detail</t>
        </is>
      </c>
    </row>
    <row r="2" ht="18" customHeight="1">
      <c r="A2" s="2" t="inlineStr">
        <is>
          <t>Line-item breakdown of Tools &amp; Subscriptions.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4" customWidth="1" min="3" max="3"/>
    <col width="14" customWidth="1" min="4" max="4"/>
    <col width="10" customWidth="1" min="5" max="5"/>
    <col width="12" customWidth="1" min="6" max="6"/>
    <col width="18" customWidth="1" min="7" max="7"/>
    <col width="36" customWidth="1" min="8" max="8"/>
  </cols>
  <sheetData>
    <row r="1" ht="24" customHeight="1">
      <c r="A1" s="1" t="inlineStr">
        <is>
          <t>Tech Stack</t>
        </is>
      </c>
    </row>
    <row r="2" ht="18" customHeight="1">
      <c r="A2" s="2" t="inlineStr">
        <is>
          <t>All tools, contracts, renewal dates. Audit annually.</t>
        </is>
      </c>
    </row>
    <row r="4">
      <c r="A4" s="3" t="inlineStr">
        <is>
          <t>TOOL</t>
        </is>
      </c>
      <c r="B4" s="3" t="inlineStr">
        <is>
          <t>VENDOR</t>
        </is>
      </c>
      <c r="C4" s="3" t="inlineStr">
        <is>
          <t>ANNUAL COST</t>
        </is>
      </c>
      <c r="D4" s="3" t="inlineStr">
        <is>
          <t>RENEWAL DATE</t>
        </is>
      </c>
      <c r="E4" s="3" t="inlineStr">
        <is>
          <t>USERS</t>
        </is>
      </c>
      <c r="F4" s="3" t="inlineStr">
        <is>
          <t>COST/USER</t>
        </is>
      </c>
      <c r="G4" s="3" t="inlineStr">
        <is>
          <t>OWNER</t>
        </is>
      </c>
      <c r="H4" s="3" t="inlineStr">
        <is>
          <t>NOTES</t>
        </is>
      </c>
    </row>
    <row r="5">
      <c r="A5" s="4" t="inlineStr">
        <is>
          <t>HubSpot Marketing Hub Pro</t>
        </is>
      </c>
      <c r="C5" s="10" t="n">
        <v>36000</v>
      </c>
    </row>
    <row r="6">
      <c r="A6" s="4" t="inlineStr">
        <is>
          <t>Salesforce Sales Cloud</t>
        </is>
      </c>
      <c r="C6" s="10" t="n">
        <v>30000</v>
      </c>
    </row>
    <row r="7">
      <c r="A7" s="4" t="inlineStr">
        <is>
          <t>6sense / Demandbase ABM</t>
        </is>
      </c>
      <c r="C7" s="10" t="n">
        <v>60000</v>
      </c>
    </row>
    <row r="8">
      <c r="A8" s="4" t="inlineStr">
        <is>
          <t>G2 Buyer Intent</t>
        </is>
      </c>
      <c r="C8" s="10" t="n">
        <v>42000</v>
      </c>
    </row>
    <row r="9">
      <c r="A9" s="4" t="inlineStr">
        <is>
          <t>Outreach + sales engagement</t>
        </is>
      </c>
      <c r="C9" s="10" t="n">
        <v>24000</v>
      </c>
    </row>
    <row r="10">
      <c r="A10" s="4" t="inlineStr">
        <is>
          <t>Ahrefs / Semrush</t>
        </is>
      </c>
      <c r="C10" s="10" t="n">
        <v>12000</v>
      </c>
    </row>
    <row r="11">
      <c r="A11" s="4" t="inlineStr">
        <is>
          <t>Default tools bundle (creative, analytics, ops)</t>
        </is>
      </c>
      <c r="C11" s="10" t="n">
        <v>36000</v>
      </c>
    </row>
    <row r="12">
      <c r="A12" s="12" t="inlineStr">
        <is>
          <t>TOTAL TECH STACK</t>
        </is>
      </c>
      <c r="B12" s="12" t="n"/>
      <c r="C12" s="14">
        <f>SUM(C5:C11)</f>
        <v/>
      </c>
      <c r="D12" s="12" t="n"/>
      <c r="E12" s="12" t="n"/>
      <c r="F12" s="12" t="n"/>
      <c r="G12" s="12" t="n"/>
      <c r="H12" s="12" t="n"/>
    </row>
  </sheetData>
  <mergeCells count="2">
    <mergeCell ref="A2:H2"/>
    <mergeCell ref="A1:H1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cols>
    <col width="26" customWidth="1" min="1" max="1"/>
    <col width="30" customWidth="1" min="2" max="2"/>
    <col width="18" customWidth="1" min="3" max="3"/>
    <col width="20" customWidth="1" min="4" max="4"/>
    <col width="16" customWidth="1" min="5" max="5"/>
    <col width="14" customWidth="1" min="6" max="6"/>
    <col width="18" customWidth="1" min="7" max="7"/>
  </cols>
  <sheetData>
    <row r="1" ht="24" customHeight="1">
      <c r="A1" s="1" t="inlineStr">
        <is>
          <t>Agency Roster</t>
        </is>
      </c>
    </row>
    <row r="2" ht="18" customHeight="1">
      <c r="A2" s="2" t="inlineStr">
        <is>
          <t>Agencies engaged, scope, retainer. Strategic IP stays in-house — agencies execute.</t>
        </is>
      </c>
    </row>
    <row r="4">
      <c r="A4" s="3" t="inlineStr">
        <is>
          <t>AGENCY</t>
        </is>
      </c>
      <c r="B4" s="3" t="inlineStr">
        <is>
          <t>SCOPE</t>
        </is>
      </c>
      <c r="C4" s="3" t="inlineStr">
        <is>
          <t>RETAINER (MONTHLY)</t>
        </is>
      </c>
      <c r="D4" s="3" t="inlineStr">
        <is>
          <t>PROJECT WORK (ANNUAL)</t>
        </is>
      </c>
      <c r="E4" s="3" t="inlineStr">
        <is>
          <t>TOTAL ANNUAL</t>
        </is>
      </c>
      <c r="F4" s="3" t="inlineStr">
        <is>
          <t>RENEWAL DATE</t>
        </is>
      </c>
      <c r="G4" s="3" t="inlineStr">
        <is>
          <t>OWNER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I7"/>
  <sheetViews>
    <sheetView workbookViewId="0">
      <selection activeCell="A1" sqref="A1"/>
    </sheetView>
  </sheetViews>
  <sheetFormatPr baseColWidth="8" defaultRowHeight="15"/>
  <cols>
    <col width="22" customWidth="1" min="1" max="1"/>
    <col width="32" customWidth="1" min="2" max="2"/>
    <col width="14" customWidth="1" min="3" max="3"/>
    <col width="22" customWidth="1" min="4" max="4"/>
    <col width="16" customWidth="1" min="5" max="5"/>
    <col width="8" customWidth="1" min="6" max="6"/>
    <col width="8" customWidth="1" min="7" max="7"/>
    <col width="8" customWidth="1" min="8" max="8"/>
    <col width="8" customWidth="1" min="9" max="9"/>
  </cols>
  <sheetData>
    <row r="1" ht="24" customHeight="1">
      <c r="A1" s="1" t="inlineStr">
        <is>
          <t>Brand Bets</t>
        </is>
      </c>
    </row>
    <row r="2" ht="18" customHeight="1">
      <c r="A2" s="2" t="inlineStr">
        <is>
          <t>The 3 big swings this year. Each bet has budget, KPI, owner, timeline. NOT 27 small things.</t>
        </is>
      </c>
    </row>
    <row r="4">
      <c r="A4" s="3" t="inlineStr">
        <is>
          <t>BET NAME</t>
        </is>
      </c>
      <c r="B4" s="3" t="inlineStr">
        <is>
          <t>DESCRIPTION</t>
        </is>
      </c>
      <c r="C4" s="3" t="inlineStr">
        <is>
          <t>BUDGET</t>
        </is>
      </c>
      <c r="D4" s="3" t="inlineStr">
        <is>
          <t>KPI</t>
        </is>
      </c>
      <c r="E4" s="3" t="inlineStr">
        <is>
          <t>OWNER</t>
        </is>
      </c>
      <c r="F4" s="3" t="inlineStr">
        <is>
          <t>Q1</t>
        </is>
      </c>
      <c r="G4" s="3" t="inlineStr">
        <is>
          <t>Q2</t>
        </is>
      </c>
      <c r="H4" s="3" t="inlineStr">
        <is>
          <t>Q3</t>
        </is>
      </c>
      <c r="I4" s="3" t="inlineStr">
        <is>
          <t>Q4</t>
        </is>
      </c>
    </row>
    <row r="5">
      <c r="A5" s="4" t="inlineStr">
        <is>
          <t>Brand bet #1</t>
        </is>
      </c>
      <c r="B5" s="4" t="inlineStr">
        <is>
          <t>[describe the bet]</t>
        </is>
      </c>
    </row>
    <row r="6">
      <c r="A6" s="4" t="inlineStr">
        <is>
          <t>Brand bet #2</t>
        </is>
      </c>
      <c r="B6" s="4" t="inlineStr">
        <is>
          <t>[describe the bet]</t>
        </is>
      </c>
    </row>
    <row r="7">
      <c r="A7" s="4" t="inlineStr">
        <is>
          <t>Brand bet #3</t>
        </is>
      </c>
      <c r="B7" s="4" t="inlineStr">
        <is>
          <t>[describe the bet]</t>
        </is>
      </c>
    </row>
  </sheetData>
  <mergeCells count="2">
    <mergeCell ref="A1:I1"/>
    <mergeCell ref="A2:I2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I4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2" customWidth="1" min="3" max="3"/>
    <col width="12" customWidth="1" min="4" max="4"/>
    <col width="12" customWidth="1" min="5" max="5"/>
    <col width="14" customWidth="1" min="6" max="6"/>
    <col width="14" customWidth="1" min="7" max="7"/>
    <col width="12" customWidth="1" min="8" max="8"/>
    <col width="18" customWidth="1" min="9" max="9"/>
  </cols>
  <sheetData>
    <row r="1" ht="24" customHeight="1">
      <c r="A1" s="1" t="inlineStr">
        <is>
          <t>Pipeline Math by Channel</t>
        </is>
      </c>
    </row>
    <row r="2" ht="18" customHeight="1">
      <c r="A2" s="2" t="inlineStr">
        <is>
          <t>Channel → MQL → SQL → Pipeline → Bookings. The honest unit economics view.</t>
        </is>
      </c>
    </row>
    <row r="4">
      <c r="A4" s="3" t="inlineStr">
        <is>
          <t>CHANNEL</t>
        </is>
      </c>
      <c r="B4" s="3" t="inlineStr">
        <is>
          <t>ANNUAL SPEND</t>
        </is>
      </c>
      <c r="C4" s="3" t="inlineStr">
        <is>
          <t>MQLs</t>
        </is>
      </c>
      <c r="D4" s="3" t="inlineStr">
        <is>
          <t>SQLs</t>
        </is>
      </c>
      <c r="E4" s="3" t="inlineStr">
        <is>
          <t>OPPS</t>
        </is>
      </c>
      <c r="F4" s="3" t="inlineStr">
        <is>
          <t>PIPELINE $</t>
        </is>
      </c>
      <c r="G4" s="3" t="inlineStr">
        <is>
          <t>BOOKINGS $</t>
        </is>
      </c>
      <c r="H4" s="3" t="inlineStr">
        <is>
          <t>CAC</t>
        </is>
      </c>
      <c r="I4" s="3" t="inlineStr">
        <is>
          <t>CAC PAYBACK (MOS)</t>
        </is>
      </c>
    </row>
  </sheetData>
  <mergeCells count="2">
    <mergeCell ref="A1:I1"/>
    <mergeCell ref="A2:I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8" customWidth="1" min="3" max="3"/>
    <col width="18" customWidth="1" min="4" max="4"/>
    <col width="18" customWidth="1" min="5" max="5"/>
    <col width="45" customWidth="1" min="6" max="6"/>
  </cols>
  <sheetData>
    <row r="1" ht="24" customHeight="1">
      <c r="A1" s="1" t="inlineStr">
        <is>
          <t>Annual Budget by Function — the canonical 9-line view</t>
        </is>
      </c>
    </row>
    <row r="2" ht="18" customHeight="1">
      <c r="A2" s="2" t="inlineStr">
        <is>
          <t>What the CFO actually wants. Function % + $ + brand/demand split.</t>
        </is>
      </c>
    </row>
    <row r="4">
      <c r="A4" s="3" t="inlineStr">
        <is>
          <t>FUNCTION</t>
        </is>
      </c>
      <c r="B4" s="3" t="inlineStr">
        <is>
          <t>% OF TOTAL</t>
        </is>
      </c>
      <c r="C4" s="3" t="inlineStr">
        <is>
          <t>ANNUAL $</t>
        </is>
      </c>
      <c r="D4" s="3" t="inlineStr">
        <is>
          <t>BRAND %</t>
        </is>
      </c>
      <c r="E4" s="3" t="inlineStr">
        <is>
          <t>DEMAND %</t>
        </is>
      </c>
      <c r="F4" s="3" t="inlineStr">
        <is>
          <t>WHAT IT FUNDS</t>
        </is>
      </c>
    </row>
    <row r="5">
      <c r="A5" s="4" t="inlineStr">
        <is>
          <t>Events &amp; Field</t>
        </is>
      </c>
      <c r="B5" s="9" t="n">
        <v>0.18</v>
      </c>
      <c r="C5" s="10">
        <f>B5*'1. Summary'!B8</f>
        <v/>
      </c>
      <c r="D5" s="11" t="n">
        <v>0.15</v>
      </c>
      <c r="E5" s="11" t="n">
        <v>0.85</v>
      </c>
      <c r="F5" s="6" t="inlineStr">
        <is>
          <t>Tier 1 flagship, sponsored conferences, owned events, field activations, booth + travel + logistics.</t>
        </is>
      </c>
    </row>
    <row r="6">
      <c r="A6" s="4" t="inlineStr">
        <is>
          <t>Demand Gen</t>
        </is>
      </c>
      <c r="B6" s="9" t="n">
        <v>0.25</v>
      </c>
      <c r="C6" s="10">
        <f>B6*'1. Summary'!B8</f>
        <v/>
      </c>
      <c r="D6" s="11" t="n">
        <v>0.05</v>
      </c>
      <c r="E6" s="11" t="n">
        <v>0.95</v>
      </c>
      <c r="F6" s="6" t="inlineStr">
        <is>
          <t>Paid media (LinkedIn, Google, Meta, ABM platforms), content syndication, webinars, review-site programs.</t>
        </is>
      </c>
    </row>
    <row r="7">
      <c r="A7" s="4" t="inlineStr">
        <is>
          <t>Content &amp; SEO</t>
        </is>
      </c>
      <c r="B7" s="9" t="n">
        <v>0.1</v>
      </c>
      <c r="C7" s="10">
        <f>B7*'1. Summary'!B8</f>
        <v/>
      </c>
      <c r="D7" s="11" t="n">
        <v>0.35</v>
      </c>
      <c r="E7" s="11" t="n">
        <v>0.65</v>
      </c>
      <c r="F7" s="6" t="inlineStr">
        <is>
          <t>Editorial team, freelance network, SEO tooling, content production, AEO/FAQ production cadence.</t>
        </is>
      </c>
    </row>
    <row r="8">
      <c r="A8" s="4" t="inlineStr">
        <is>
          <t>Brand &amp; Creative</t>
        </is>
      </c>
      <c r="B8" s="9" t="n">
        <v>0.07000000000000001</v>
      </c>
      <c r="C8" s="10">
        <f>B8*'1. Summary'!B8</f>
        <v/>
      </c>
      <c r="D8" s="11" t="n">
        <v>0.9</v>
      </c>
      <c r="E8" s="11" t="n">
        <v>0.1</v>
      </c>
      <c r="F8" s="6" t="inlineStr">
        <is>
          <t>Brand book, design, video, agency-creative retainers, photography, big bets.</t>
        </is>
      </c>
    </row>
    <row r="9">
      <c r="A9" s="4" t="inlineStr">
        <is>
          <t>PR &amp; Analyst Relations</t>
        </is>
      </c>
      <c r="B9" s="9" t="n">
        <v>0.08</v>
      </c>
      <c r="C9" s="10">
        <f>B9*'1. Summary'!B8</f>
        <v/>
      </c>
      <c r="D9" s="11" t="n">
        <v>0.8</v>
      </c>
      <c r="E9" s="11" t="n">
        <v>0.2</v>
      </c>
      <c r="F9" s="6" t="inlineStr">
        <is>
          <t>PR agency or in-house lead, newswire releases (quarterly with embedded FAQs), analyst subscriptions, awards, original research.</t>
        </is>
      </c>
    </row>
    <row r="10">
      <c r="A10" s="4" t="inlineStr">
        <is>
          <t>Product Marketing</t>
        </is>
      </c>
      <c r="B10" s="9" t="n">
        <v>0.05</v>
      </c>
      <c r="C10" s="10">
        <f>B10*'1. Summary'!B8</f>
        <v/>
      </c>
      <c r="D10" s="11" t="n">
        <v>0.35</v>
      </c>
      <c r="E10" s="11" t="n">
        <v>0.65</v>
      </c>
      <c r="F10" s="6" t="inlineStr">
        <is>
          <t>Win/loss research, custom analyst projects, competitive intel tooling, sales enablement asset production.</t>
        </is>
      </c>
    </row>
    <row r="11">
      <c r="A11" s="4" t="inlineStr">
        <is>
          <t>Customer Marketing</t>
        </is>
      </c>
      <c r="B11" s="9" t="n">
        <v>0.04</v>
      </c>
      <c r="C11" s="10">
        <f>B11*'1. Summary'!B8</f>
        <v/>
      </c>
      <c r="D11" s="11" t="n">
        <v>0.4</v>
      </c>
      <c r="E11" s="11" t="n">
        <v>0.6</v>
      </c>
      <c r="F11" s="6" t="inlineStr">
        <is>
          <t>Advocacy program, case-study production, community + events, referral programs, expansion.</t>
        </is>
      </c>
    </row>
    <row r="12">
      <c r="A12" s="4" t="inlineStr">
        <is>
          <t>Marketing Ops</t>
        </is>
      </c>
      <c r="B12" s="9" t="n">
        <v>0.03</v>
      </c>
      <c r="C12" s="10">
        <f>B12*'1. Summary'!B8</f>
        <v/>
      </c>
      <c r="D12" s="11" t="n">
        <v>0.15</v>
      </c>
      <c r="E12" s="11" t="n">
        <v>0.85</v>
      </c>
      <c r="F12" s="6" t="inlineStr">
        <is>
          <t>Agency retainer for web maintenance + automation, integration work, attribution tooling configuration.</t>
        </is>
      </c>
    </row>
    <row r="13">
      <c r="A13" s="4" t="inlineStr">
        <is>
          <t>Tools &amp; Subscriptions</t>
        </is>
      </c>
      <c r="B13" s="9" t="n">
        <v>0.05</v>
      </c>
      <c r="C13" s="10">
        <f>B13*'1. Summary'!B8</f>
        <v/>
      </c>
      <c r="D13" s="11" t="n">
        <v>0.2</v>
      </c>
      <c r="E13" s="11" t="n">
        <v>0.8</v>
      </c>
      <c r="F13" s="6" t="inlineStr">
        <is>
          <t>The full stack: MAR, CRM contributions, intent data, SEO tools, design tools, AI tools.</t>
        </is>
      </c>
    </row>
    <row r="14">
      <c r="A14" s="4" t="inlineStr">
        <is>
          <t>Headcount</t>
        </is>
      </c>
      <c r="B14" s="9" t="n">
        <v>0.15</v>
      </c>
      <c r="C14" s="10">
        <f>B14*'1. Summary'!B8</f>
        <v/>
      </c>
      <c r="D14" s="11" t="n">
        <v>0.25</v>
      </c>
      <c r="E14" s="11" t="n">
        <v>0.75</v>
      </c>
      <c r="F14" s="6" t="inlineStr">
        <is>
          <t>FTE comp (base + bonus + equity) and contractor spend. See Sheet 3 for detail.</t>
        </is>
      </c>
    </row>
    <row r="15">
      <c r="A15" s="12" t="inlineStr">
        <is>
          <t>TOTAL</t>
        </is>
      </c>
      <c r="B15" s="13">
        <f>SUM(B5:B14)</f>
        <v/>
      </c>
      <c r="C15" s="14">
        <f>SUM(C5:C14)</f>
        <v/>
      </c>
      <c r="D15" s="12" t="n"/>
      <c r="E15" s="12" t="n"/>
      <c r="F15" s="12" t="n"/>
    </row>
    <row r="16">
      <c r="A16" t="inlineStr">
        <is>
          <t>Weighted Brand % of total</t>
        </is>
      </c>
      <c r="E16" s="15">
        <f>SUMPRODUCT(C5:C14,D5:D14)/SUM(C5:C14)</f>
        <v/>
      </c>
    </row>
    <row r="17">
      <c r="A17" t="inlineStr">
        <is>
          <t>Weighted Demand % of total</t>
        </is>
      </c>
      <c r="E17" s="15">
        <f>SUMPRODUCT(C5:C14,E5:E14)/SUM(C5:C14)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cols>
    <col width="24" customWidth="1" min="1" max="1"/>
    <col width="14" customWidth="1" min="2" max="2"/>
    <col width="16" customWidth="1" min="3" max="3"/>
    <col width="16" customWidth="1" min="4" max="4"/>
    <col width="14" customWidth="1" min="5" max="5"/>
    <col width="14" customWidth="1" min="6" max="6"/>
    <col width="18" customWidth="1" min="7" max="7"/>
  </cols>
  <sheetData>
    <row r="1" ht="24" customHeight="1">
      <c r="A1" s="1" t="inlineStr">
        <is>
          <t>ROI by Channel</t>
        </is>
      </c>
    </row>
    <row r="2" ht="18" customHeight="1">
      <c r="A2" s="2" t="inlineStr">
        <is>
          <t>$1 invested → $X pipeline, $X bookings. Quarterly review. Reallocate based on the math.</t>
        </is>
      </c>
    </row>
    <row r="4">
      <c r="A4" s="3" t="inlineStr">
        <is>
          <t>CHANNEL</t>
        </is>
      </c>
      <c r="B4" s="3" t="inlineStr">
        <is>
          <t>$ INVESTED</t>
        </is>
      </c>
      <c r="C4" s="3" t="inlineStr">
        <is>
          <t>$ PIPELINE</t>
        </is>
      </c>
      <c r="D4" s="3" t="inlineStr">
        <is>
          <t>$ BOOKINGS</t>
        </is>
      </c>
      <c r="E4" s="3" t="inlineStr">
        <is>
          <t>PIPELINE ROI</t>
        </is>
      </c>
      <c r="F4" s="3" t="inlineStr">
        <is>
          <t>BOOKINGS ROI</t>
        </is>
      </c>
      <c r="G4" s="3" t="inlineStr">
        <is>
          <t>STATUS</t>
        </is>
      </c>
    </row>
  </sheetData>
  <mergeCells count="2">
    <mergeCell ref="A2:G2"/>
    <mergeCell ref="A1:G1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26" customWidth="1" min="5" max="5"/>
    <col width="30" customWidth="1" min="6" max="6"/>
  </cols>
  <sheetData>
    <row r="1" ht="24" customHeight="1">
      <c r="A1" s="1" t="inlineStr">
        <is>
          <t>Scenario Modeling</t>
        </is>
      </c>
    </row>
    <row r="2" ht="18" customHeight="1">
      <c r="A2" s="2" t="inlineStr">
        <is>
          <t>Three columns: Plan / Down 10% / Down 20%. What gets cut at each band BEFORE the conversation happens.</t>
        </is>
      </c>
    </row>
    <row r="4">
      <c r="A4" s="3" t="inlineStr">
        <is>
          <t>FUNCTION</t>
        </is>
      </c>
      <c r="B4" s="3" t="inlineStr">
        <is>
          <t>PLAN</t>
        </is>
      </c>
      <c r="C4" s="3" t="inlineStr">
        <is>
          <t>DOWN 10%</t>
        </is>
      </c>
      <c r="D4" s="3" t="inlineStr">
        <is>
          <t>DOWN 20%</t>
        </is>
      </c>
      <c r="E4" s="3" t="inlineStr">
        <is>
          <t>FIRST TO CUT</t>
        </is>
      </c>
      <c r="F4" s="3" t="inlineStr">
        <is>
          <t>PROTECT NO MATTER WHAT</t>
        </is>
      </c>
    </row>
    <row r="5">
      <c r="A5" s="4" t="inlineStr">
        <is>
          <t>Events &amp; Field</t>
        </is>
      </c>
      <c r="B5" s="10">
        <f>'2. Function Allocation'!C5</f>
        <v/>
      </c>
      <c r="C5" s="10">
        <f>B5*0.9</f>
        <v/>
      </c>
      <c r="D5" s="10">
        <f>B5*0.8</f>
        <v/>
      </c>
    </row>
    <row r="6">
      <c r="A6" s="4" t="inlineStr">
        <is>
          <t>Demand Gen</t>
        </is>
      </c>
      <c r="B6" s="10">
        <f>'2. Function Allocation'!C6</f>
        <v/>
      </c>
      <c r="C6" s="10">
        <f>B6*0.9</f>
        <v/>
      </c>
      <c r="D6" s="10">
        <f>B6*0.8</f>
        <v/>
      </c>
    </row>
    <row r="7">
      <c r="A7" s="4" t="inlineStr">
        <is>
          <t>Content &amp; SEO</t>
        </is>
      </c>
      <c r="B7" s="10">
        <f>'2. Function Allocation'!C7</f>
        <v/>
      </c>
      <c r="C7" s="10">
        <f>B7*0.9</f>
        <v/>
      </c>
      <c r="D7" s="10">
        <f>B7*0.8</f>
        <v/>
      </c>
    </row>
    <row r="8">
      <c r="A8" s="4" t="inlineStr">
        <is>
          <t>Brand &amp; Creative</t>
        </is>
      </c>
      <c r="B8" s="10">
        <f>'2. Function Allocation'!C8</f>
        <v/>
      </c>
      <c r="C8" s="10">
        <f>B8*0.9</f>
        <v/>
      </c>
      <c r="D8" s="10">
        <f>B8*0.8</f>
        <v/>
      </c>
    </row>
    <row r="9">
      <c r="A9" s="4" t="inlineStr">
        <is>
          <t>PR &amp; Analyst Relations</t>
        </is>
      </c>
      <c r="B9" s="10">
        <f>'2. Function Allocation'!C9</f>
        <v/>
      </c>
      <c r="C9" s="10">
        <f>B9*0.9</f>
        <v/>
      </c>
      <c r="D9" s="10">
        <f>B9*0.8</f>
        <v/>
      </c>
    </row>
    <row r="10">
      <c r="A10" s="4" t="inlineStr">
        <is>
          <t>Product Marketing</t>
        </is>
      </c>
      <c r="B10" s="10">
        <f>'2. Function Allocation'!C10</f>
        <v/>
      </c>
      <c r="C10" s="10">
        <f>B10*0.9</f>
        <v/>
      </c>
      <c r="D10" s="10">
        <f>B10*0.8</f>
        <v/>
      </c>
    </row>
    <row r="11">
      <c r="A11" s="4" t="inlineStr">
        <is>
          <t>Customer Marketing</t>
        </is>
      </c>
      <c r="B11" s="10">
        <f>'2. Function Allocation'!C11</f>
        <v/>
      </c>
      <c r="C11" s="10">
        <f>B11*0.9</f>
        <v/>
      </c>
      <c r="D11" s="10">
        <f>B11*0.8</f>
        <v/>
      </c>
    </row>
    <row r="12">
      <c r="A12" s="4" t="inlineStr">
        <is>
          <t>Marketing Ops</t>
        </is>
      </c>
      <c r="B12" s="10">
        <f>'2. Function Allocation'!C12</f>
        <v/>
      </c>
      <c r="C12" s="10">
        <f>B12*0.9</f>
        <v/>
      </c>
      <c r="D12" s="10">
        <f>B12*0.8</f>
        <v/>
      </c>
    </row>
    <row r="13">
      <c r="A13" s="4" t="inlineStr">
        <is>
          <t>Tools &amp; Subscriptions</t>
        </is>
      </c>
      <c r="B13" s="10">
        <f>'2. Function Allocation'!C13</f>
        <v/>
      </c>
      <c r="C13" s="10">
        <f>B13*0.9</f>
        <v/>
      </c>
      <c r="D13" s="10">
        <f>B13*0.8</f>
        <v/>
      </c>
    </row>
    <row r="14">
      <c r="A14" s="4" t="inlineStr">
        <is>
          <t>Headcount</t>
        </is>
      </c>
      <c r="B14" s="10">
        <f>'2. Function Allocation'!C14</f>
        <v/>
      </c>
      <c r="C14" s="10">
        <f>B14*0.9</f>
        <v/>
      </c>
      <c r="D14" s="10">
        <f>B14*0.8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B16"/>
  <sheetViews>
    <sheetView workbookViewId="0">
      <selection activeCell="A1" sqref="A1"/>
    </sheetView>
  </sheetViews>
  <sheetFormatPr baseColWidth="8" defaultRowHeight="15"/>
  <cols>
    <col width="38" customWidth="1" min="1" max="1"/>
    <col width="28" customWidth="1" min="2" max="2"/>
  </cols>
  <sheetData>
    <row r="1" ht="24" customHeight="1">
      <c r="A1" s="1" t="inlineStr">
        <is>
          <t>Board Snapshot</t>
        </is>
      </c>
    </row>
    <row r="2" ht="18" customHeight="1">
      <c r="A2" s="2" t="inlineStr">
        <is>
          <t>One-page summary. Print landscape; auto-pulls from Sheet 1-4.</t>
        </is>
      </c>
    </row>
    <row r="5">
      <c r="A5" s="18" t="inlineStr">
        <is>
          <t>Company</t>
        </is>
      </c>
      <c r="B5" s="5" t="inlineStr">
        <is>
          <t>[YOUR COMPANY]</t>
        </is>
      </c>
    </row>
    <row r="6">
      <c r="A6" s="18" t="inlineStr">
        <is>
          <t>Stage</t>
        </is>
      </c>
      <c r="B6" s="5" t="inlineStr">
        <is>
          <t>Series B-C</t>
        </is>
      </c>
    </row>
    <row r="7">
      <c r="A7" s="18" t="inlineStr">
        <is>
          <t>Annual revenue (est.)</t>
        </is>
      </c>
      <c r="B7" s="7">
        <f>'1. Summary'!B6</f>
        <v/>
      </c>
    </row>
    <row r="8">
      <c r="A8" s="18" t="inlineStr">
        <is>
          <t>Marketing budget</t>
        </is>
      </c>
      <c r="B8" s="7">
        <f>'1. Summary'!B8</f>
        <v/>
      </c>
    </row>
    <row r="9">
      <c r="A9" s="18" t="inlineStr">
        <is>
          <t>Marketing as % of revenue</t>
        </is>
      </c>
      <c r="B9" s="8">
        <f>'1. Summary'!B7</f>
        <v/>
      </c>
    </row>
    <row r="10">
      <c r="A10" s="18" t="inlineStr">
        <is>
          <t>Brand / Demand split</t>
        </is>
      </c>
      <c r="B10" s="5">
        <f>TEXT('2. Function Allocation'!E16,"0%")&amp;" / "&amp;TEXT('2. Function Allocation'!E17,"0%")</f>
        <v/>
      </c>
    </row>
    <row r="11">
      <c r="A11" s="18" t="inlineStr">
        <is>
          <t>Total headcount cost</t>
        </is>
      </c>
      <c r="B11" s="7">
        <f>'3. Headcount &amp; Comp'!E20</f>
        <v/>
      </c>
    </row>
    <row r="12">
      <c r="A12" s="18" t="inlineStr">
        <is>
          <t>Brand bets this year</t>
        </is>
      </c>
      <c r="B12" s="5" t="n">
        <v>3</v>
      </c>
    </row>
    <row r="13">
      <c r="A13" s="18" t="inlineStr">
        <is>
          <t>Top channel investment</t>
        </is>
      </c>
      <c r="B13" s="5" t="inlineStr">
        <is>
          <t>Demand Gen + Events &amp; Field</t>
        </is>
      </c>
    </row>
    <row r="14">
      <c r="A14" s="18" t="inlineStr">
        <is>
          <t>Primary KPI marketing owns</t>
        </is>
      </c>
      <c r="B14" s="5" t="inlineStr">
        <is>
          <t>[FROM YOUR OPERATOR BRIEF]</t>
        </is>
      </c>
    </row>
    <row r="15">
      <c r="A15" s="18" t="inlineStr">
        <is>
          <t>Marketing-sourced pipeline target</t>
        </is>
      </c>
      <c r="B15" s="5" t="inlineStr">
        <is>
          <t>[$X]</t>
        </is>
      </c>
    </row>
    <row r="16">
      <c r="A16" s="18" t="inlineStr">
        <is>
          <t>Marketing-influenced pipeline target</t>
        </is>
      </c>
      <c r="B16" s="5" t="inlineStr">
        <is>
          <t>[$Y]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selection activeCell="A1" sqref="A1"/>
    </sheetView>
  </sheetViews>
  <sheetFormatPr baseColWidth="8" defaultRowHeight="15"/>
  <cols>
    <col width="50" customWidth="1" min="1" max="1"/>
    <col width="60" customWidth="1" min="2" max="2"/>
  </cols>
  <sheetData>
    <row r="1" ht="24" customHeight="1">
      <c r="A1" s="1" t="inlineStr">
        <is>
          <t>CFO Defense — anticipated objections + prepared responses</t>
        </is>
      </c>
    </row>
    <row r="2" ht="18" customHeight="1">
      <c r="A2" s="2" t="inlineStr">
        <is>
          <t>Bring this to the budget conversation. Don't draft during.</t>
        </is>
      </c>
    </row>
    <row r="4">
      <c r="A4" s="3" t="inlineStr">
        <is>
          <t>ANTICIPATED CFO OBJECTION</t>
        </is>
      </c>
      <c r="B4" s="3" t="inlineStr">
        <is>
          <t>PREPARED RESPONSE</t>
        </is>
      </c>
    </row>
    <row r="5" ht="90" customHeight="1">
      <c r="A5" s="19" t="inlineStr">
        <is>
          <t>"Why is PR/AR so high? Can we cut it in Q4?"</t>
        </is>
      </c>
      <c r="B5" s="19" t="inlineStr">
        <is>
          <t>PR/AR is the channel buyers consult via AI tools. Cutting it now means losing AI citation share-of-voice for 18 months (the corpus refresh cycle). Quantify: at 10% citation share, you appear in ~3 of 30 AI-answered queries. Drop below 5%, you become invisible. See M19 PR &amp; Comms for the math.</t>
        </is>
      </c>
    </row>
    <row r="6" ht="90" customHeight="1">
      <c r="A6" s="19" t="inlineStr">
        <is>
          <t>"Can we move Events budget to Demand Gen for the in-quarter pipeline?"</t>
        </is>
      </c>
      <c r="B6" s="19" t="inlineStr">
        <is>
          <t>Events drive 30-50% of late-stage influence at sales-led B2B SaaS. Cutting them in-quarter creates a hole in Q+2 pipeline. The honest answer: yes, only if the events themselves are underperforming on the ROI math in Sheet 20. Cut bad events, not the line item.</t>
        </is>
      </c>
    </row>
    <row r="7" ht="90" customHeight="1">
      <c r="A7" s="19" t="inlineStr">
        <is>
          <t>"Why are we paying for both Gartner and Forrester?"</t>
        </is>
      </c>
      <c r="B7" s="19" t="inlineStr">
        <is>
          <t>Buyers in different verticals reference different analysts. Healthcare = KLAS + Gartner; Fintech = Celent + Forrester; Public sector = IDC + Gartner. The cost of MISSING the analyst your largest deal cited is the cost of the deal. Cite the win/loss interview where the buyer named the report.</t>
        </is>
      </c>
    </row>
    <row r="8" ht="90" customHeight="1">
      <c r="A8" s="19" t="inlineStr">
        <is>
          <t>"Marketing as % of revenue is high. Industry says 10%."</t>
        </is>
      </c>
      <c r="B8" s="19" t="inlineStr">
        <is>
          <t>Industry benchmark of 10% is for late-stage / public companies. Early-stage SaaS spends 20-40% to capture market. See Sheet 24 for source citations. The right benchmark is YOUR stage, not the median.</t>
        </is>
      </c>
    </row>
    <row r="9" ht="90" customHeight="1">
      <c r="A9" s="19" t="inlineStr">
        <is>
          <t>"What's the ROI on Brand &amp; Creative? Why not just do Demand?"</t>
        </is>
      </c>
      <c r="B9" s="19" t="inlineStr">
        <is>
          <t>Brand is 2-year compounding; demand is in-quarter. Cut brand and you lose share-of-mind in 18 months. Cut demand and you miss this quarter. We need both. Brand bets (Sheet 18) are sized, named, measured.</t>
        </is>
      </c>
    </row>
    <row r="10" ht="90" customHeight="1">
      <c r="A10" s="19" t="inlineStr">
        <is>
          <t>"Why do we need 4 PMMs? Product Marketing is 1 person at our size."</t>
        </is>
      </c>
      <c r="B10" s="19" t="inlineStr">
        <is>
          <t>PMM ratios should be 1:5 to 1:9 against PM. We have [X] PMs; we need [X/7] PMMs. Reference Sheet 18 of Pavilion CMO Survey 2024. Underfunding PMM is the most-regretted cut at our stage.</t>
        </is>
      </c>
    </row>
  </sheetData>
  <mergeCells count="2">
    <mergeCell ref="A2:B2"/>
    <mergeCell ref="A1:B1"/>
  </mergeCells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selection activeCell="A1" sqref="A1"/>
    </sheetView>
  </sheetViews>
  <sheetFormatPr baseColWidth="8" defaultRowHeight="15"/>
  <cols>
    <col width="40" customWidth="1" min="1" max="1"/>
    <col width="30" customWidth="1" min="2" max="2"/>
    <col width="10" customWidth="1" min="3" max="3"/>
    <col width="50" customWidth="1" min="4" max="4"/>
    <col width="36" customWidth="1" min="5" max="5"/>
  </cols>
  <sheetData>
    <row r="1" ht="24" customHeight="1">
      <c r="A1" s="1" t="inlineStr">
        <is>
          <t>Benchmarks Reference — source citations</t>
        </is>
      </c>
    </row>
    <row r="2" ht="18" customHeight="1">
      <c r="A2" s="2" t="inlineStr">
        <is>
          <t>Every benchmark used in this template, with the source citation. Defensible against CFO challenge.</t>
        </is>
      </c>
    </row>
    <row r="4">
      <c r="A4" s="3" t="inlineStr">
        <is>
          <t>BENCHMARK</t>
        </is>
      </c>
      <c r="B4" s="3" t="inlineStr">
        <is>
          <t>SOURCE</t>
        </is>
      </c>
      <c r="C4" s="3" t="inlineStr">
        <is>
          <t>YEAR</t>
        </is>
      </c>
      <c r="D4" s="3" t="inlineStr">
        <is>
          <t>VALUE</t>
        </is>
      </c>
      <c r="E4" s="3" t="inlineStr">
        <is>
          <t>URL / NOTE</t>
        </is>
      </c>
    </row>
    <row r="5" ht="28" customHeight="1">
      <c r="A5" s="4" t="inlineStr">
        <is>
          <t>Marketing as % of revenue (B2B SaaS median)</t>
        </is>
      </c>
      <c r="B5" s="4" t="inlineStr">
        <is>
          <t>OpenView SaaS Benchmarks</t>
        </is>
      </c>
      <c r="C5" s="16" t="n">
        <v>2024</v>
      </c>
      <c r="D5" s="6" t="inlineStr">
        <is>
          <t>15-25% Series B-C, 10-18% Series D+, 8-15% public</t>
        </is>
      </c>
      <c r="E5" s="6" t="inlineStr">
        <is>
          <t>https://openviewpartners.com/saas-benchmarks/</t>
        </is>
      </c>
    </row>
    <row r="6" ht="28" customHeight="1">
      <c r="A6" s="4" t="inlineStr">
        <is>
          <t>Marketing as % of revenue (B2B software)</t>
        </is>
      </c>
      <c r="B6" s="4" t="inlineStr">
        <is>
          <t>KeyBank Software Industry Report</t>
        </is>
      </c>
      <c r="C6" s="16" t="n">
        <v>2024</v>
      </c>
      <c r="D6" s="6" t="inlineStr">
        <is>
          <t>Median 14% across portfolio</t>
        </is>
      </c>
      <c r="E6" s="6" t="inlineStr">
        <is>
          <t>https://www.key.com/businesses-institutions/industries/technology.html</t>
        </is>
      </c>
    </row>
    <row r="7" ht="28" customHeight="1">
      <c r="A7" s="4" t="inlineStr">
        <is>
          <t>Function allocation (Demand Gen)</t>
        </is>
      </c>
      <c r="B7" s="4" t="inlineStr">
        <is>
          <t>OpenView SaaS Benchmarks</t>
        </is>
      </c>
      <c r="C7" s="16" t="n">
        <v>2024</v>
      </c>
      <c r="D7" s="6" t="inlineStr">
        <is>
          <t>20-30% of total marketing</t>
        </is>
      </c>
      <c r="E7" s="6" t="inlineStr">
        <is>
          <t>https://openviewpartners.com/saas-benchmarks/</t>
        </is>
      </c>
    </row>
    <row r="8" ht="28" customHeight="1">
      <c r="A8" s="4" t="inlineStr">
        <is>
          <t>Function allocation (Events &amp; Field)</t>
        </is>
      </c>
      <c r="B8" s="4" t="inlineStr">
        <is>
          <t>Pavilion CMO Survey</t>
        </is>
      </c>
      <c r="C8" s="16" t="n">
        <v>2024</v>
      </c>
      <c r="D8" s="6" t="inlineStr">
        <is>
          <t>15-25% at sales-led B2B SaaS</t>
        </is>
      </c>
      <c r="E8" s="6" t="inlineStr">
        <is>
          <t>https://www.joinpavilion.com/research</t>
        </is>
      </c>
    </row>
    <row r="9" ht="28" customHeight="1">
      <c r="A9" s="4" t="inlineStr">
        <is>
          <t>Function allocation (Content &amp; SEO)</t>
        </is>
      </c>
      <c r="B9" s="4" t="inlineStr">
        <is>
          <t>Content Marketing Institute B2B</t>
        </is>
      </c>
      <c r="C9" s="16" t="n">
        <v>2024</v>
      </c>
      <c r="D9" s="6" t="inlineStr">
        <is>
          <t>8-12% of total</t>
        </is>
      </c>
      <c r="E9" s="6" t="inlineStr">
        <is>
          <t>https://contentmarketinginstitute.com/research/</t>
        </is>
      </c>
    </row>
    <row r="10" ht="28" customHeight="1">
      <c r="A10" s="4" t="inlineStr">
        <is>
          <t>Function allocation (Brand &amp; Creative)</t>
        </is>
      </c>
      <c r="B10" s="4" t="inlineStr">
        <is>
          <t>Spencer Stuart CMO Tracker</t>
        </is>
      </c>
      <c r="C10" s="16" t="n">
        <v>2024</v>
      </c>
      <c r="D10" s="6" t="inlineStr">
        <is>
          <t>5-10% Series A-C; 8-12% public</t>
        </is>
      </c>
      <c r="E10" s="6" t="inlineStr">
        <is>
          <t>https://www.spencerstuart.com/research-and-insight</t>
        </is>
      </c>
    </row>
    <row r="11" ht="28" customHeight="1">
      <c r="A11" s="4" t="inlineStr">
        <is>
          <t>Function allocation (PR &amp; Analyst Relations)</t>
        </is>
      </c>
      <c r="B11" s="4" t="inlineStr">
        <is>
          <t>Spencer Stuart CMO Tracker</t>
        </is>
      </c>
      <c r="C11" s="16" t="n">
        <v>2024</v>
      </c>
      <c r="D11" s="6" t="inlineStr">
        <is>
          <t>6-12% at $10M+ ARR enterprise-selling SaaS</t>
        </is>
      </c>
      <c r="E11" s="6" t="inlineStr">
        <is>
          <t>https://www.spencerstuart.com/research-and-insight</t>
        </is>
      </c>
    </row>
    <row r="12" ht="28" customHeight="1">
      <c r="A12" s="4" t="inlineStr">
        <is>
          <t>Brand vs Demand split (sales-led)</t>
        </is>
      </c>
      <c r="B12" s="4" t="inlineStr">
        <is>
          <t>OpenView + operator benchmarks</t>
        </is>
      </c>
      <c r="C12" s="16" t="n">
        <v>2024</v>
      </c>
      <c r="D12" s="6" t="inlineStr">
        <is>
          <t>20/80 standard, 30/70 community-led, 10/90 PLG</t>
        </is>
      </c>
      <c r="E12" s="6" t="inlineStr">
        <is>
          <t>Operator anchor — see CoreCMO M22</t>
        </is>
      </c>
    </row>
    <row r="13" ht="28" customHeight="1">
      <c r="A13" s="4" t="inlineStr">
        <is>
          <t>Pipeline-to-quota coverage</t>
        </is>
      </c>
      <c r="B13" s="4" t="inlineStr">
        <is>
          <t>Pavilion CMO Survey</t>
        </is>
      </c>
      <c r="C13" s="16" t="n">
        <v>2024</v>
      </c>
      <c r="D13" s="6" t="inlineStr">
        <is>
          <t>3-4x coverage at $5K+ ACV B2B</t>
        </is>
      </c>
      <c r="E13" s="6" t="inlineStr">
        <is>
          <t>https://www.joinpavilion.com/research</t>
        </is>
      </c>
    </row>
    <row r="14" ht="28" customHeight="1">
      <c r="A14" s="4" t="inlineStr">
        <is>
          <t>CAC payback (B2B SaaS median)</t>
        </is>
      </c>
      <c r="B14" s="4" t="inlineStr">
        <is>
          <t>KeyBank Software Industry Report</t>
        </is>
      </c>
      <c r="C14" s="16" t="n">
        <v>2024</v>
      </c>
      <c r="D14" s="6" t="inlineStr">
        <is>
          <t>15-24 months acceptable; 12 best-in-class</t>
        </is>
      </c>
      <c r="E14" s="6" t="inlineStr">
        <is>
          <t>https://www.key.com/businesses-institutions/industries/technology.html</t>
        </is>
      </c>
    </row>
    <row r="15" ht="28" customHeight="1">
      <c r="A15" s="4" t="inlineStr">
        <is>
          <t>Marketing-sourced pipeline % of total</t>
        </is>
      </c>
      <c r="B15" s="4" t="inlineStr">
        <is>
          <t>OpenView SaaS Benchmarks</t>
        </is>
      </c>
      <c r="C15" s="16" t="n">
        <v>2024</v>
      </c>
      <c r="D15" s="6" t="inlineStr">
        <is>
          <t>35-50% median for sales-led B2B SaaS</t>
        </is>
      </c>
      <c r="E15" s="6" t="inlineStr">
        <is>
          <t>https://openviewpartners.com/saas-benchmarks/</t>
        </is>
      </c>
    </row>
    <row r="16" ht="28" customHeight="1">
      <c r="A16" s="4" t="inlineStr">
        <is>
          <t>Customer review collection rate</t>
        </is>
      </c>
      <c r="B16" s="4" t="inlineStr">
        <is>
          <t>G2 Buyer Behavior Report</t>
        </is>
      </c>
      <c r="C16" s="16" t="n">
        <v>2025</v>
      </c>
      <c r="D16" s="6" t="inlineStr">
        <is>
          <t>20-30 net-new reviews/quarter wins Leader status</t>
        </is>
      </c>
      <c r="E16" s="6" t="inlineStr">
        <is>
          <t>https://www.g2.com/research</t>
        </is>
      </c>
    </row>
    <row r="17" ht="28" customHeight="1">
      <c r="A17" s="4" t="inlineStr">
        <is>
          <t>LLM referral conversion vs organic</t>
        </is>
      </c>
      <c r="B17" s="4" t="inlineStr">
        <is>
          <t>Webflow + Sloan AEO Playbook</t>
        </is>
      </c>
      <c r="C17" s="16" t="n">
        <v>2026</v>
      </c>
      <c r="D17" s="6" t="inlineStr">
        <is>
          <t>3-23x higher conversion from LLM-referred sessions</t>
        </is>
      </c>
      <c r="E17" s="6" t="inlineStr">
        <is>
          <t>Scale Venture Partners AEO Playbook (April 2026)</t>
        </is>
      </c>
    </row>
    <row r="18" ht="28" customHeight="1">
      <c r="A18" s="4" t="inlineStr">
        <is>
          <t>B2B buyer LLM-research adoption</t>
        </is>
      </c>
      <c r="B18" s="4" t="inlineStr">
        <is>
          <t>G2 Buyer Behavior Report</t>
        </is>
      </c>
      <c r="C18" s="16" t="n">
        <v>2026</v>
      </c>
      <c r="D18" s="6" t="inlineStr">
        <is>
          <t>51% start research in an LLM, up 72% YoY</t>
        </is>
      </c>
      <c r="E18" s="6" t="inlineStr">
        <is>
          <t>https://www.g2.com/research</t>
        </is>
      </c>
    </row>
    <row r="19" ht="28" customHeight="1">
      <c r="A19" s="4" t="inlineStr">
        <is>
          <t>AEO category vendor growth</t>
        </is>
      </c>
      <c r="B19" s="4" t="inlineStr">
        <is>
          <t>G2 Category Tracker</t>
        </is>
      </c>
      <c r="C19" s="16" t="n">
        <v>2026</v>
      </c>
      <c r="D19" s="6" t="inlineStr">
        <is>
          <t>7 to 250 AEO vendors in under 12 months</t>
        </is>
      </c>
      <c r="E19" s="6" t="inlineStr">
        <is>
          <t>https://www.g2.com/research</t>
        </is>
      </c>
    </row>
  </sheetData>
  <mergeCells count="2">
    <mergeCell ref="A2:E2"/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36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</cols>
  <sheetData>
    <row r="1" ht="24" customHeight="1">
      <c r="A1" s="1" t="inlineStr">
        <is>
          <t>Headcount &amp; Compensation Detail</t>
        </is>
      </c>
    </row>
    <row r="2" ht="18" customHeight="1">
      <c r="A2" s="2" t="inlineStr">
        <is>
          <t>FTE + contractor cost. Brand/Demand split per role drives Sheet 2 weighting.</t>
        </is>
      </c>
    </row>
    <row r="4">
      <c r="A4" s="3" t="inlineStr">
        <is>
          <t>ROLE</t>
        </is>
      </c>
      <c r="B4" s="3" t="inlineStr">
        <is>
          <t>TYPE</t>
        </is>
      </c>
      <c r="C4" s="3" t="inlineStr">
        <is>
          <t>BASE</t>
        </is>
      </c>
      <c r="D4" s="3" t="inlineStr">
        <is>
          <t>BONUS/VAR</t>
        </is>
      </c>
      <c r="E4" s="3" t="inlineStr">
        <is>
          <t>TOTAL</t>
        </is>
      </c>
      <c r="F4" s="3" t="inlineStr">
        <is>
          <t>BRAND %</t>
        </is>
      </c>
      <c r="G4" s="3" t="inlineStr">
        <is>
          <t>DEMAND %</t>
        </is>
      </c>
      <c r="H4" s="3" t="inlineStr">
        <is>
          <t>BRAND $</t>
        </is>
      </c>
    </row>
    <row r="5">
      <c r="A5" s="4" t="inlineStr">
        <is>
          <t>CMO</t>
        </is>
      </c>
      <c r="B5" s="16" t="inlineStr">
        <is>
          <t>FTE</t>
        </is>
      </c>
      <c r="C5" s="10" t="n">
        <v>280000</v>
      </c>
      <c r="D5" s="10" t="n">
        <v>42000</v>
      </c>
      <c r="E5" s="7">
        <f>C5+D5</f>
        <v/>
      </c>
      <c r="F5" s="11" t="n">
        <v>0.4</v>
      </c>
      <c r="G5" s="11" t="n">
        <v>0.6</v>
      </c>
      <c r="H5" s="10">
        <f>E5*F5</f>
        <v/>
      </c>
    </row>
    <row r="6">
      <c r="A6" s="4" t="inlineStr">
        <is>
          <t>VP Demand Gen</t>
        </is>
      </c>
      <c r="B6" s="16" t="inlineStr">
        <is>
          <t>FTE</t>
        </is>
      </c>
      <c r="C6" s="10" t="n">
        <v>220000</v>
      </c>
      <c r="D6" s="10" t="n">
        <v>33000</v>
      </c>
      <c r="E6" s="7">
        <f>C6+D6</f>
        <v/>
      </c>
      <c r="F6" s="11" t="n">
        <v>0</v>
      </c>
      <c r="G6" s="11" t="n">
        <v>1</v>
      </c>
      <c r="H6" s="10">
        <f>E6*F6</f>
        <v/>
      </c>
    </row>
    <row r="7">
      <c r="A7" s="4" t="inlineStr">
        <is>
          <t>PMM Lead</t>
        </is>
      </c>
      <c r="B7" s="16" t="inlineStr">
        <is>
          <t>FTE</t>
        </is>
      </c>
      <c r="C7" s="10" t="n">
        <v>195000</v>
      </c>
      <c r="D7" s="10" t="n">
        <v>29250</v>
      </c>
      <c r="E7" s="7">
        <f>C7+D7</f>
        <v/>
      </c>
      <c r="F7" s="11" t="n">
        <v>0.3</v>
      </c>
      <c r="G7" s="11" t="n">
        <v>0.7</v>
      </c>
      <c r="H7" s="10">
        <f>E7*F7</f>
        <v/>
      </c>
    </row>
    <row r="8">
      <c r="A8" s="4" t="inlineStr">
        <is>
          <t>Content Director</t>
        </is>
      </c>
      <c r="B8" s="16" t="inlineStr">
        <is>
          <t>FTE</t>
        </is>
      </c>
      <c r="C8" s="10" t="n">
        <v>165000</v>
      </c>
      <c r="D8" s="10" t="n">
        <v>24750</v>
      </c>
      <c r="E8" s="7">
        <f>C8+D8</f>
        <v/>
      </c>
      <c r="F8" s="11" t="n">
        <v>0.3</v>
      </c>
      <c r="G8" s="11" t="n">
        <v>0.7</v>
      </c>
      <c r="H8" s="10">
        <f>E8*F8</f>
        <v/>
      </c>
    </row>
    <row r="9">
      <c r="A9" s="4" t="inlineStr">
        <is>
          <t>Brand &amp; Creative Lead</t>
        </is>
      </c>
      <c r="B9" s="16" t="inlineStr">
        <is>
          <t>FTE</t>
        </is>
      </c>
      <c r="C9" s="10" t="n">
        <v>160000</v>
      </c>
      <c r="D9" s="10" t="n">
        <v>24000</v>
      </c>
      <c r="E9" s="7">
        <f>C9+D9</f>
        <v/>
      </c>
      <c r="F9" s="11" t="n">
        <v>1</v>
      </c>
      <c r="G9" s="11" t="n">
        <v>0</v>
      </c>
      <c r="H9" s="10">
        <f>E9*F9</f>
        <v/>
      </c>
    </row>
    <row r="10">
      <c r="A10" s="4" t="inlineStr">
        <is>
          <t>Field Marketing Manager</t>
        </is>
      </c>
      <c r="B10" s="16" t="inlineStr">
        <is>
          <t>FTE</t>
        </is>
      </c>
      <c r="C10" s="10" t="n">
        <v>145000</v>
      </c>
      <c r="D10" s="10" t="n">
        <v>21750</v>
      </c>
      <c r="E10" s="7">
        <f>C10+D10</f>
        <v/>
      </c>
      <c r="F10" s="11" t="n">
        <v>0</v>
      </c>
      <c r="G10" s="11" t="n">
        <v>1</v>
      </c>
      <c r="H10" s="10">
        <f>E10*F10</f>
        <v/>
      </c>
    </row>
    <row r="11">
      <c r="A11" s="4" t="inlineStr">
        <is>
          <t>ABM Manager</t>
        </is>
      </c>
      <c r="B11" s="16" t="inlineStr">
        <is>
          <t>FTE</t>
        </is>
      </c>
      <c r="C11" s="10" t="n">
        <v>150000</v>
      </c>
      <c r="D11" s="10" t="n">
        <v>22500</v>
      </c>
      <c r="E11" s="7">
        <f>C11+D11</f>
        <v/>
      </c>
      <c r="F11" s="11" t="n">
        <v>0</v>
      </c>
      <c r="G11" s="11" t="n">
        <v>1</v>
      </c>
      <c r="H11" s="10">
        <f>E11*F11</f>
        <v/>
      </c>
    </row>
    <row r="12">
      <c r="A12" s="4" t="inlineStr">
        <is>
          <t>Marketing Ops Manager</t>
        </is>
      </c>
      <c r="B12" s="16" t="inlineStr">
        <is>
          <t>FTE</t>
        </is>
      </c>
      <c r="C12" s="10" t="n">
        <v>135000</v>
      </c>
      <c r="D12" s="10" t="n">
        <v>20250</v>
      </c>
      <c r="E12" s="7">
        <f>C12+D12</f>
        <v/>
      </c>
      <c r="F12" s="11" t="n">
        <v>0.1</v>
      </c>
      <c r="G12" s="11" t="n">
        <v>0.9</v>
      </c>
      <c r="H12" s="10">
        <f>E12*F12</f>
        <v/>
      </c>
    </row>
    <row r="13">
      <c r="A13" s="4" t="inlineStr">
        <is>
          <t>Customer Marketing Manager</t>
        </is>
      </c>
      <c r="B13" s="16" t="inlineStr">
        <is>
          <t>FTE</t>
        </is>
      </c>
      <c r="C13" s="10" t="n">
        <v>130000</v>
      </c>
      <c r="D13" s="10" t="n">
        <v>19500</v>
      </c>
      <c r="E13" s="7">
        <f>C13+D13</f>
        <v/>
      </c>
      <c r="F13" s="11" t="n">
        <v>0.2</v>
      </c>
      <c r="G13" s="11" t="n">
        <v>0.8</v>
      </c>
      <c r="H13" s="10">
        <f>E13*F13</f>
        <v/>
      </c>
    </row>
    <row r="14">
      <c r="A14" s="4" t="inlineStr">
        <is>
          <t>Content Marketer (2)</t>
        </is>
      </c>
      <c r="B14" s="16" t="inlineStr">
        <is>
          <t>FTE</t>
        </is>
      </c>
      <c r="C14" s="10" t="n">
        <v>240000</v>
      </c>
      <c r="D14" s="10" t="n">
        <v>36000</v>
      </c>
      <c r="E14" s="7">
        <f>C14+D14</f>
        <v/>
      </c>
      <c r="F14" s="11" t="n">
        <v>0.3</v>
      </c>
      <c r="G14" s="11" t="n">
        <v>0.7</v>
      </c>
      <c r="H14" s="10">
        <f>E14*F14</f>
        <v/>
      </c>
    </row>
    <row r="15">
      <c r="A15" s="12" t="inlineStr">
        <is>
          <t>TOTAL HEADCOUNT</t>
        </is>
      </c>
      <c r="B15" s="12" t="n"/>
      <c r="C15" s="12" t="n"/>
      <c r="D15" s="12" t="n"/>
      <c r="E15" s="14">
        <f>SUM(E5:E14)</f>
        <v/>
      </c>
      <c r="F15" s="12" t="n"/>
      <c r="G15" s="12" t="n"/>
      <c r="H15" s="14">
        <f>SUM(H5:H14)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24" customHeight="1">
      <c r="A1" s="1" t="inlineStr">
        <is>
          <t>Quarterly Phasing by Function</t>
        </is>
      </c>
    </row>
    <row r="2" ht="18" customHeight="1">
      <c r="A2" s="2" t="inlineStr">
        <is>
          <t>Default seasonality. Events Q2/Q3 heavy; content even; brand bets per planned bet.</t>
        </is>
      </c>
    </row>
    <row r="4">
      <c r="A4" s="3" t="inlineStr">
        <is>
          <t>FUNCTION</t>
        </is>
      </c>
      <c r="B4" s="3" t="inlineStr">
        <is>
          <t>Q1</t>
        </is>
      </c>
      <c r="C4" s="3" t="inlineStr">
        <is>
          <t>Q2</t>
        </is>
      </c>
      <c r="D4" s="3" t="inlineStr">
        <is>
          <t>Q3</t>
        </is>
      </c>
      <c r="E4" s="3" t="inlineStr">
        <is>
          <t>Q4</t>
        </is>
      </c>
      <c r="F4" s="3" t="inlineStr">
        <is>
          <t>ANNUAL</t>
        </is>
      </c>
    </row>
    <row r="5">
      <c r="A5" s="4" t="inlineStr">
        <is>
          <t>Events &amp; Field</t>
        </is>
      </c>
      <c r="B5" s="10">
        <f>'2. Function Allocation'!C5*0.15</f>
        <v/>
      </c>
      <c r="C5" s="10">
        <f>'2. Function Allocation'!C5*0.3</f>
        <v/>
      </c>
      <c r="D5" s="10">
        <f>'2. Function Allocation'!C5*0.35</f>
        <v/>
      </c>
      <c r="E5" s="10">
        <f>'2. Function Allocation'!C5*0.2</f>
        <v/>
      </c>
      <c r="F5" s="7">
        <f>SUM(B5:E5)</f>
        <v/>
      </c>
    </row>
    <row r="6">
      <c r="A6" s="4" t="inlineStr">
        <is>
          <t>Demand Gen</t>
        </is>
      </c>
      <c r="B6" s="10">
        <f>'2. Function Allocation'!C6*0.25</f>
        <v/>
      </c>
      <c r="C6" s="10">
        <f>'2. Function Allocation'!C6*0.25</f>
        <v/>
      </c>
      <c r="D6" s="10">
        <f>'2. Function Allocation'!C6*0.25</f>
        <v/>
      </c>
      <c r="E6" s="10">
        <f>'2. Function Allocation'!C6*0.25</f>
        <v/>
      </c>
      <c r="F6" s="7">
        <f>SUM(B6:E6)</f>
        <v/>
      </c>
    </row>
    <row r="7">
      <c r="A7" s="4" t="inlineStr">
        <is>
          <t>Content &amp; SEO</t>
        </is>
      </c>
      <c r="B7" s="10">
        <f>'2. Function Allocation'!C7*0.25</f>
        <v/>
      </c>
      <c r="C7" s="10">
        <f>'2. Function Allocation'!C7*0.25</f>
        <v/>
      </c>
      <c r="D7" s="10">
        <f>'2. Function Allocation'!C7*0.25</f>
        <v/>
      </c>
      <c r="E7" s="10">
        <f>'2. Function Allocation'!C7*0.25</f>
        <v/>
      </c>
      <c r="F7" s="7">
        <f>SUM(B7:E7)</f>
        <v/>
      </c>
    </row>
    <row r="8">
      <c r="A8" s="4" t="inlineStr">
        <is>
          <t>Brand &amp; Creative</t>
        </is>
      </c>
      <c r="B8" s="10">
        <f>'2. Function Allocation'!C8*0.3</f>
        <v/>
      </c>
      <c r="C8" s="10">
        <f>'2. Function Allocation'!C8*0.25</f>
        <v/>
      </c>
      <c r="D8" s="10">
        <f>'2. Function Allocation'!C8*0.2</f>
        <v/>
      </c>
      <c r="E8" s="10">
        <f>'2. Function Allocation'!C8*0.25</f>
        <v/>
      </c>
      <c r="F8" s="7">
        <f>SUM(B8:E8)</f>
        <v/>
      </c>
    </row>
    <row r="9">
      <c r="A9" s="4" t="inlineStr">
        <is>
          <t>PR &amp; Analyst Relations</t>
        </is>
      </c>
      <c r="B9" s="10">
        <f>'2. Function Allocation'!C9*0.25</f>
        <v/>
      </c>
      <c r="C9" s="10">
        <f>'2. Function Allocation'!C9*0.25</f>
        <v/>
      </c>
      <c r="D9" s="10">
        <f>'2. Function Allocation'!C9*0.25</f>
        <v/>
      </c>
      <c r="E9" s="10">
        <f>'2. Function Allocation'!C9*0.25</f>
        <v/>
      </c>
      <c r="F9" s="7">
        <f>SUM(B9:E9)</f>
        <v/>
      </c>
    </row>
    <row r="10">
      <c r="A10" s="4" t="inlineStr">
        <is>
          <t>Product Marketing</t>
        </is>
      </c>
      <c r="B10" s="10">
        <f>'2. Function Allocation'!C10*0.25</f>
        <v/>
      </c>
      <c r="C10" s="10">
        <f>'2. Function Allocation'!C10*0.25</f>
        <v/>
      </c>
      <c r="D10" s="10">
        <f>'2. Function Allocation'!C10*0.25</f>
        <v/>
      </c>
      <c r="E10" s="10">
        <f>'2. Function Allocation'!C10*0.25</f>
        <v/>
      </c>
      <c r="F10" s="7">
        <f>SUM(B10:E10)</f>
        <v/>
      </c>
    </row>
    <row r="11">
      <c r="A11" s="4" t="inlineStr">
        <is>
          <t>Customer Marketing</t>
        </is>
      </c>
      <c r="B11" s="10">
        <f>'2. Function Allocation'!C11*0.2</f>
        <v/>
      </c>
      <c r="C11" s="10">
        <f>'2. Function Allocation'!C11*0.25</f>
        <v/>
      </c>
      <c r="D11" s="10">
        <f>'2. Function Allocation'!C11*0.25</f>
        <v/>
      </c>
      <c r="E11" s="10">
        <f>'2. Function Allocation'!C11*0.3</f>
        <v/>
      </c>
      <c r="F11" s="7">
        <f>SUM(B11:E11)</f>
        <v/>
      </c>
    </row>
    <row r="12">
      <c r="A12" s="4" t="inlineStr">
        <is>
          <t>Marketing Ops</t>
        </is>
      </c>
      <c r="B12" s="10">
        <f>'2. Function Allocation'!C12*0.25</f>
        <v/>
      </c>
      <c r="C12" s="10">
        <f>'2. Function Allocation'!C12*0.25</f>
        <v/>
      </c>
      <c r="D12" s="10">
        <f>'2. Function Allocation'!C12*0.25</f>
        <v/>
      </c>
      <c r="E12" s="10">
        <f>'2. Function Allocation'!C12*0.25</f>
        <v/>
      </c>
      <c r="F12" s="7">
        <f>SUM(B12:E12)</f>
        <v/>
      </c>
    </row>
    <row r="13">
      <c r="A13" s="4" t="inlineStr">
        <is>
          <t>Tools &amp; Subscriptions</t>
        </is>
      </c>
      <c r="B13" s="10">
        <f>'2. Function Allocation'!C13*0.35</f>
        <v/>
      </c>
      <c r="C13" s="10">
        <f>'2. Function Allocation'!C13*0.2</f>
        <v/>
      </c>
      <c r="D13" s="10">
        <f>'2. Function Allocation'!C13*0.2</f>
        <v/>
      </c>
      <c r="E13" s="10">
        <f>'2. Function Allocation'!C13*0.25</f>
        <v/>
      </c>
      <c r="F13" s="7">
        <f>SUM(B13:E13)</f>
        <v/>
      </c>
    </row>
    <row r="14">
      <c r="A14" s="4" t="inlineStr">
        <is>
          <t>Headcount</t>
        </is>
      </c>
      <c r="B14" s="10">
        <f>'2. Function Allocation'!C14*0.25</f>
        <v/>
      </c>
      <c r="C14" s="10">
        <f>'2. Function Allocation'!C14*0.25</f>
        <v/>
      </c>
      <c r="D14" s="10">
        <f>'2. Function Allocation'!C14*0.25</f>
        <v/>
      </c>
      <c r="E14" s="10">
        <f>'2. Function Allocation'!C14*0.25</f>
        <v/>
      </c>
      <c r="F14" s="7">
        <f>SUM(B14:E14)</f>
        <v/>
      </c>
    </row>
    <row r="15">
      <c r="A15" s="12" t="inlineStr">
        <is>
          <t>TOTAL</t>
        </is>
      </c>
      <c r="B15" s="14">
        <f>SUM(B5:B14)</f>
        <v/>
      </c>
      <c r="C15" s="14">
        <f>SUM(C5:C14)</f>
        <v/>
      </c>
      <c r="D15" s="14">
        <f>SUM(D5:D14)</f>
        <v/>
      </c>
      <c r="E15" s="14">
        <f>SUM(E5:E14)</f>
        <v/>
      </c>
      <c r="F15" s="14">
        <f>SUM(F5:F14)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15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  <col width="20" customWidth="1" min="10" max="10"/>
    <col width="20" customWidth="1" min="11" max="11"/>
    <col width="20" customWidth="1" min="12" max="12"/>
    <col width="20" customWidth="1" min="13" max="13"/>
    <col width="20" customWidth="1" min="14" max="14"/>
  </cols>
  <sheetData>
    <row r="1" ht="24" customHeight="1">
      <c r="A1" s="1" t="inlineStr">
        <is>
          <t>Monthly Cash Flow</t>
        </is>
      </c>
    </row>
    <row r="2" ht="18" customHeight="1">
      <c r="A2" s="2" t="inlineStr">
        <is>
          <t>12-month spend by function. Phased from quarterly. Adjust for known timing (events, contracts, etc.).</t>
        </is>
      </c>
    </row>
    <row r="4">
      <c r="A4" s="3" t="inlineStr">
        <is>
          <t>FUNCTION</t>
        </is>
      </c>
      <c r="B4" s="3" t="inlineStr">
        <is>
          <t>Jan</t>
        </is>
      </c>
      <c r="C4" s="3" t="inlineStr">
        <is>
          <t>Feb</t>
        </is>
      </c>
      <c r="D4" s="3" t="inlineStr">
        <is>
          <t>Mar</t>
        </is>
      </c>
      <c r="E4" s="3" t="inlineStr">
        <is>
          <t>Apr</t>
        </is>
      </c>
      <c r="F4" s="3" t="inlineStr">
        <is>
          <t>May</t>
        </is>
      </c>
      <c r="G4" s="3" t="inlineStr">
        <is>
          <t>Jun</t>
        </is>
      </c>
      <c r="H4" s="3" t="inlineStr">
        <is>
          <t>Jul</t>
        </is>
      </c>
      <c r="I4" s="3" t="inlineStr">
        <is>
          <t>Aug</t>
        </is>
      </c>
      <c r="J4" s="3" t="inlineStr">
        <is>
          <t>Sep</t>
        </is>
      </c>
      <c r="K4" s="3" t="inlineStr">
        <is>
          <t>Oct</t>
        </is>
      </c>
      <c r="L4" s="3" t="inlineStr">
        <is>
          <t>Nov</t>
        </is>
      </c>
      <c r="M4" s="3" t="inlineStr">
        <is>
          <t>Dec</t>
        </is>
      </c>
      <c r="N4" s="3" t="inlineStr">
        <is>
          <t>TOTAL</t>
        </is>
      </c>
    </row>
    <row r="5">
      <c r="A5" s="4" t="inlineStr">
        <is>
          <t>Events &amp; Field</t>
        </is>
      </c>
      <c r="B5" s="10">
        <f>'4. Quarterly Phasing'!B5/3</f>
        <v/>
      </c>
      <c r="C5" s="10">
        <f>'4. Quarterly Phasing'!B5/3</f>
        <v/>
      </c>
      <c r="D5" s="10">
        <f>'4. Quarterly Phasing'!B5/3</f>
        <v/>
      </c>
      <c r="E5" s="10">
        <f>'4. Quarterly Phasing'!C5/3</f>
        <v/>
      </c>
      <c r="F5" s="10">
        <f>'4. Quarterly Phasing'!C5/3</f>
        <v/>
      </c>
      <c r="G5" s="10">
        <f>'4. Quarterly Phasing'!C5/3</f>
        <v/>
      </c>
      <c r="H5" s="10">
        <f>'4. Quarterly Phasing'!D5/3</f>
        <v/>
      </c>
      <c r="I5" s="10">
        <f>'4. Quarterly Phasing'!D5/3</f>
        <v/>
      </c>
      <c r="J5" s="10">
        <f>'4. Quarterly Phasing'!D5/3</f>
        <v/>
      </c>
      <c r="K5" s="10">
        <f>'4. Quarterly Phasing'!E5/3</f>
        <v/>
      </c>
      <c r="L5" s="10">
        <f>'4. Quarterly Phasing'!E5/3</f>
        <v/>
      </c>
      <c r="M5" s="10">
        <f>'4. Quarterly Phasing'!E5/3</f>
        <v/>
      </c>
      <c r="N5" s="17">
        <f>SUM(B5:M5)</f>
        <v/>
      </c>
    </row>
    <row r="6">
      <c r="A6" s="4" t="inlineStr">
        <is>
          <t>Demand Gen</t>
        </is>
      </c>
      <c r="B6" s="10">
        <f>'4. Quarterly Phasing'!B6/3</f>
        <v/>
      </c>
      <c r="C6" s="10">
        <f>'4. Quarterly Phasing'!B6/3</f>
        <v/>
      </c>
      <c r="D6" s="10">
        <f>'4. Quarterly Phasing'!B6/3</f>
        <v/>
      </c>
      <c r="E6" s="10">
        <f>'4. Quarterly Phasing'!C6/3</f>
        <v/>
      </c>
      <c r="F6" s="10">
        <f>'4. Quarterly Phasing'!C6/3</f>
        <v/>
      </c>
      <c r="G6" s="10">
        <f>'4. Quarterly Phasing'!C6/3</f>
        <v/>
      </c>
      <c r="H6" s="10">
        <f>'4. Quarterly Phasing'!D6/3</f>
        <v/>
      </c>
      <c r="I6" s="10">
        <f>'4. Quarterly Phasing'!D6/3</f>
        <v/>
      </c>
      <c r="J6" s="10">
        <f>'4. Quarterly Phasing'!D6/3</f>
        <v/>
      </c>
      <c r="K6" s="10">
        <f>'4. Quarterly Phasing'!E6/3</f>
        <v/>
      </c>
      <c r="L6" s="10">
        <f>'4. Quarterly Phasing'!E6/3</f>
        <v/>
      </c>
      <c r="M6" s="10">
        <f>'4. Quarterly Phasing'!E6/3</f>
        <v/>
      </c>
      <c r="N6" s="17">
        <f>SUM(B6:M6)</f>
        <v/>
      </c>
    </row>
    <row r="7">
      <c r="A7" s="4" t="inlineStr">
        <is>
          <t>Content &amp; SEO</t>
        </is>
      </c>
      <c r="B7" s="10">
        <f>'4. Quarterly Phasing'!B7/3</f>
        <v/>
      </c>
      <c r="C7" s="10">
        <f>'4. Quarterly Phasing'!B7/3</f>
        <v/>
      </c>
      <c r="D7" s="10">
        <f>'4. Quarterly Phasing'!B7/3</f>
        <v/>
      </c>
      <c r="E7" s="10">
        <f>'4. Quarterly Phasing'!C7/3</f>
        <v/>
      </c>
      <c r="F7" s="10">
        <f>'4. Quarterly Phasing'!C7/3</f>
        <v/>
      </c>
      <c r="G7" s="10">
        <f>'4. Quarterly Phasing'!C7/3</f>
        <v/>
      </c>
      <c r="H7" s="10">
        <f>'4. Quarterly Phasing'!D7/3</f>
        <v/>
      </c>
      <c r="I7" s="10">
        <f>'4. Quarterly Phasing'!D7/3</f>
        <v/>
      </c>
      <c r="J7" s="10">
        <f>'4. Quarterly Phasing'!D7/3</f>
        <v/>
      </c>
      <c r="K7" s="10">
        <f>'4. Quarterly Phasing'!E7/3</f>
        <v/>
      </c>
      <c r="L7" s="10">
        <f>'4. Quarterly Phasing'!E7/3</f>
        <v/>
      </c>
      <c r="M7" s="10">
        <f>'4. Quarterly Phasing'!E7/3</f>
        <v/>
      </c>
      <c r="N7" s="17">
        <f>SUM(B7:M7)</f>
        <v/>
      </c>
    </row>
    <row r="8">
      <c r="A8" s="4" t="inlineStr">
        <is>
          <t>Brand &amp; Creative</t>
        </is>
      </c>
      <c r="B8" s="10">
        <f>'4. Quarterly Phasing'!B8/3</f>
        <v/>
      </c>
      <c r="C8" s="10">
        <f>'4. Quarterly Phasing'!B8/3</f>
        <v/>
      </c>
      <c r="D8" s="10">
        <f>'4. Quarterly Phasing'!B8/3</f>
        <v/>
      </c>
      <c r="E8" s="10">
        <f>'4. Quarterly Phasing'!C8/3</f>
        <v/>
      </c>
      <c r="F8" s="10">
        <f>'4. Quarterly Phasing'!C8/3</f>
        <v/>
      </c>
      <c r="G8" s="10">
        <f>'4. Quarterly Phasing'!C8/3</f>
        <v/>
      </c>
      <c r="H8" s="10">
        <f>'4. Quarterly Phasing'!D8/3</f>
        <v/>
      </c>
      <c r="I8" s="10">
        <f>'4. Quarterly Phasing'!D8/3</f>
        <v/>
      </c>
      <c r="J8" s="10">
        <f>'4. Quarterly Phasing'!D8/3</f>
        <v/>
      </c>
      <c r="K8" s="10">
        <f>'4. Quarterly Phasing'!E8/3</f>
        <v/>
      </c>
      <c r="L8" s="10">
        <f>'4. Quarterly Phasing'!E8/3</f>
        <v/>
      </c>
      <c r="M8" s="10">
        <f>'4. Quarterly Phasing'!E8/3</f>
        <v/>
      </c>
      <c r="N8" s="17">
        <f>SUM(B8:M8)</f>
        <v/>
      </c>
    </row>
    <row r="9">
      <c r="A9" s="4" t="inlineStr">
        <is>
          <t>PR &amp; Analyst Relations</t>
        </is>
      </c>
      <c r="B9" s="10">
        <f>'4. Quarterly Phasing'!B9/3</f>
        <v/>
      </c>
      <c r="C9" s="10">
        <f>'4. Quarterly Phasing'!B9/3</f>
        <v/>
      </c>
      <c r="D9" s="10">
        <f>'4. Quarterly Phasing'!B9/3</f>
        <v/>
      </c>
      <c r="E9" s="10">
        <f>'4. Quarterly Phasing'!C9/3</f>
        <v/>
      </c>
      <c r="F9" s="10">
        <f>'4. Quarterly Phasing'!C9/3</f>
        <v/>
      </c>
      <c r="G9" s="10">
        <f>'4. Quarterly Phasing'!C9/3</f>
        <v/>
      </c>
      <c r="H9" s="10">
        <f>'4. Quarterly Phasing'!D9/3</f>
        <v/>
      </c>
      <c r="I9" s="10">
        <f>'4. Quarterly Phasing'!D9/3</f>
        <v/>
      </c>
      <c r="J9" s="10">
        <f>'4. Quarterly Phasing'!D9/3</f>
        <v/>
      </c>
      <c r="K9" s="10">
        <f>'4. Quarterly Phasing'!E9/3</f>
        <v/>
      </c>
      <c r="L9" s="10">
        <f>'4. Quarterly Phasing'!E9/3</f>
        <v/>
      </c>
      <c r="M9" s="10">
        <f>'4. Quarterly Phasing'!E9/3</f>
        <v/>
      </c>
      <c r="N9" s="17">
        <f>SUM(B9:M9)</f>
        <v/>
      </c>
    </row>
    <row r="10">
      <c r="A10" s="4" t="inlineStr">
        <is>
          <t>Product Marketing</t>
        </is>
      </c>
      <c r="B10" s="10">
        <f>'4. Quarterly Phasing'!B10/3</f>
        <v/>
      </c>
      <c r="C10" s="10">
        <f>'4. Quarterly Phasing'!B10/3</f>
        <v/>
      </c>
      <c r="D10" s="10">
        <f>'4. Quarterly Phasing'!B10/3</f>
        <v/>
      </c>
      <c r="E10" s="10">
        <f>'4. Quarterly Phasing'!C10/3</f>
        <v/>
      </c>
      <c r="F10" s="10">
        <f>'4. Quarterly Phasing'!C10/3</f>
        <v/>
      </c>
      <c r="G10" s="10">
        <f>'4. Quarterly Phasing'!C10/3</f>
        <v/>
      </c>
      <c r="H10" s="10">
        <f>'4. Quarterly Phasing'!D10/3</f>
        <v/>
      </c>
      <c r="I10" s="10">
        <f>'4. Quarterly Phasing'!D10/3</f>
        <v/>
      </c>
      <c r="J10" s="10">
        <f>'4. Quarterly Phasing'!D10/3</f>
        <v/>
      </c>
      <c r="K10" s="10">
        <f>'4. Quarterly Phasing'!E10/3</f>
        <v/>
      </c>
      <c r="L10" s="10">
        <f>'4. Quarterly Phasing'!E10/3</f>
        <v/>
      </c>
      <c r="M10" s="10">
        <f>'4. Quarterly Phasing'!E10/3</f>
        <v/>
      </c>
      <c r="N10" s="17">
        <f>SUM(B10:M10)</f>
        <v/>
      </c>
    </row>
    <row r="11">
      <c r="A11" s="4" t="inlineStr">
        <is>
          <t>Customer Marketing</t>
        </is>
      </c>
      <c r="B11" s="10">
        <f>'4. Quarterly Phasing'!B11/3</f>
        <v/>
      </c>
      <c r="C11" s="10">
        <f>'4. Quarterly Phasing'!B11/3</f>
        <v/>
      </c>
      <c r="D11" s="10">
        <f>'4. Quarterly Phasing'!B11/3</f>
        <v/>
      </c>
      <c r="E11" s="10">
        <f>'4. Quarterly Phasing'!C11/3</f>
        <v/>
      </c>
      <c r="F11" s="10">
        <f>'4. Quarterly Phasing'!C11/3</f>
        <v/>
      </c>
      <c r="G11" s="10">
        <f>'4. Quarterly Phasing'!C11/3</f>
        <v/>
      </c>
      <c r="H11" s="10">
        <f>'4. Quarterly Phasing'!D11/3</f>
        <v/>
      </c>
      <c r="I11" s="10">
        <f>'4. Quarterly Phasing'!D11/3</f>
        <v/>
      </c>
      <c r="J11" s="10">
        <f>'4. Quarterly Phasing'!D11/3</f>
        <v/>
      </c>
      <c r="K11" s="10">
        <f>'4. Quarterly Phasing'!E11/3</f>
        <v/>
      </c>
      <c r="L11" s="10">
        <f>'4. Quarterly Phasing'!E11/3</f>
        <v/>
      </c>
      <c r="M11" s="10">
        <f>'4. Quarterly Phasing'!E11/3</f>
        <v/>
      </c>
      <c r="N11" s="17">
        <f>SUM(B11:M11)</f>
        <v/>
      </c>
    </row>
    <row r="12">
      <c r="A12" s="4" t="inlineStr">
        <is>
          <t>Marketing Ops</t>
        </is>
      </c>
      <c r="B12" s="10">
        <f>'4. Quarterly Phasing'!B12/3</f>
        <v/>
      </c>
      <c r="C12" s="10">
        <f>'4. Quarterly Phasing'!B12/3</f>
        <v/>
      </c>
      <c r="D12" s="10">
        <f>'4. Quarterly Phasing'!B12/3</f>
        <v/>
      </c>
      <c r="E12" s="10">
        <f>'4. Quarterly Phasing'!C12/3</f>
        <v/>
      </c>
      <c r="F12" s="10">
        <f>'4. Quarterly Phasing'!C12/3</f>
        <v/>
      </c>
      <c r="G12" s="10">
        <f>'4. Quarterly Phasing'!C12/3</f>
        <v/>
      </c>
      <c r="H12" s="10">
        <f>'4. Quarterly Phasing'!D12/3</f>
        <v/>
      </c>
      <c r="I12" s="10">
        <f>'4. Quarterly Phasing'!D12/3</f>
        <v/>
      </c>
      <c r="J12" s="10">
        <f>'4. Quarterly Phasing'!D12/3</f>
        <v/>
      </c>
      <c r="K12" s="10">
        <f>'4. Quarterly Phasing'!E12/3</f>
        <v/>
      </c>
      <c r="L12" s="10">
        <f>'4. Quarterly Phasing'!E12/3</f>
        <v/>
      </c>
      <c r="M12" s="10">
        <f>'4. Quarterly Phasing'!E12/3</f>
        <v/>
      </c>
      <c r="N12" s="17">
        <f>SUM(B12:M12)</f>
        <v/>
      </c>
    </row>
    <row r="13">
      <c r="A13" s="4" t="inlineStr">
        <is>
          <t>Tools &amp; Subscriptions</t>
        </is>
      </c>
      <c r="B13" s="10">
        <f>'4. Quarterly Phasing'!B13/3</f>
        <v/>
      </c>
      <c r="C13" s="10">
        <f>'4. Quarterly Phasing'!B13/3</f>
        <v/>
      </c>
      <c r="D13" s="10">
        <f>'4. Quarterly Phasing'!B13/3</f>
        <v/>
      </c>
      <c r="E13" s="10">
        <f>'4. Quarterly Phasing'!C13/3</f>
        <v/>
      </c>
      <c r="F13" s="10">
        <f>'4. Quarterly Phasing'!C13/3</f>
        <v/>
      </c>
      <c r="G13" s="10">
        <f>'4. Quarterly Phasing'!C13/3</f>
        <v/>
      </c>
      <c r="H13" s="10">
        <f>'4. Quarterly Phasing'!D13/3</f>
        <v/>
      </c>
      <c r="I13" s="10">
        <f>'4. Quarterly Phasing'!D13/3</f>
        <v/>
      </c>
      <c r="J13" s="10">
        <f>'4. Quarterly Phasing'!D13/3</f>
        <v/>
      </c>
      <c r="K13" s="10">
        <f>'4. Quarterly Phasing'!E13/3</f>
        <v/>
      </c>
      <c r="L13" s="10">
        <f>'4. Quarterly Phasing'!E13/3</f>
        <v/>
      </c>
      <c r="M13" s="10">
        <f>'4. Quarterly Phasing'!E13/3</f>
        <v/>
      </c>
      <c r="N13" s="17">
        <f>SUM(B13:M13)</f>
        <v/>
      </c>
    </row>
    <row r="14">
      <c r="A14" s="4" t="inlineStr">
        <is>
          <t>Headcount</t>
        </is>
      </c>
      <c r="B14" s="10">
        <f>'4. Quarterly Phasing'!B14/3</f>
        <v/>
      </c>
      <c r="C14" s="10">
        <f>'4. Quarterly Phasing'!B14/3</f>
        <v/>
      </c>
      <c r="D14" s="10">
        <f>'4. Quarterly Phasing'!B14/3</f>
        <v/>
      </c>
      <c r="E14" s="10">
        <f>'4. Quarterly Phasing'!C14/3</f>
        <v/>
      </c>
      <c r="F14" s="10">
        <f>'4. Quarterly Phasing'!C14/3</f>
        <v/>
      </c>
      <c r="G14" s="10">
        <f>'4. Quarterly Phasing'!C14/3</f>
        <v/>
      </c>
      <c r="H14" s="10">
        <f>'4. Quarterly Phasing'!D14/3</f>
        <v/>
      </c>
      <c r="I14" s="10">
        <f>'4. Quarterly Phasing'!D14/3</f>
        <v/>
      </c>
      <c r="J14" s="10">
        <f>'4. Quarterly Phasing'!D14/3</f>
        <v/>
      </c>
      <c r="K14" s="10">
        <f>'4. Quarterly Phasing'!E14/3</f>
        <v/>
      </c>
      <c r="L14" s="10">
        <f>'4. Quarterly Phasing'!E14/3</f>
        <v/>
      </c>
      <c r="M14" s="10">
        <f>'4. Quarterly Phasing'!E14/3</f>
        <v/>
      </c>
      <c r="N14" s="17">
        <f>SUM(B14:M14)</f>
        <v/>
      </c>
    </row>
    <row r="15">
      <c r="A15" s="12" t="inlineStr">
        <is>
          <t>TOTAL</t>
        </is>
      </c>
      <c r="B15" s="14">
        <f>SUM(B5:B14)</f>
        <v/>
      </c>
      <c r="C15" s="14">
        <f>SUM(C5:C14)</f>
        <v/>
      </c>
      <c r="D15" s="14">
        <f>SUM(D5:D14)</f>
        <v/>
      </c>
      <c r="E15" s="14">
        <f>SUM(E5:E14)</f>
        <v/>
      </c>
      <c r="F15" s="14">
        <f>SUM(F5:F14)</f>
        <v/>
      </c>
      <c r="G15" s="14">
        <f>SUM(G5:G14)</f>
        <v/>
      </c>
      <c r="H15" s="14">
        <f>SUM(H5:H14)</f>
        <v/>
      </c>
      <c r="I15" s="14">
        <f>SUM(I5:I14)</f>
        <v/>
      </c>
      <c r="J15" s="14">
        <f>SUM(J5:J14)</f>
        <v/>
      </c>
      <c r="K15" s="14">
        <f>SUM(K5:K14)</f>
        <v/>
      </c>
      <c r="L15" s="14">
        <f>SUM(L5:L14)</f>
        <v/>
      </c>
      <c r="M15" s="14">
        <f>SUM(M5:M14)</f>
        <v/>
      </c>
      <c r="N15" s="14">
        <f>SUM(N5:N14)</f>
        <v/>
      </c>
    </row>
  </sheetData>
  <mergeCells count="2">
    <mergeCell ref="A2:N2"/>
    <mergeCell ref="A1:N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6" customWidth="1" min="5" max="5"/>
  </cols>
  <sheetData>
    <row r="1" ht="24" customHeight="1">
      <c r="A1" s="1" t="inlineStr">
        <is>
          <t>Variance Tracker</t>
        </is>
      </c>
    </row>
    <row r="2" ht="18" customHeight="1">
      <c r="A2" s="2" t="inlineStr">
        <is>
          <t>Plan vs Actual by function, by month. Flag &gt;10% variance for the monthly reforecast conversation.</t>
        </is>
      </c>
    </row>
    <row r="4">
      <c r="A4" s="3" t="inlineStr">
        <is>
          <t>FUNCTION</t>
        </is>
      </c>
      <c r="B4" s="3" t="inlineStr">
        <is>
          <t>PLAN (ANNUAL)</t>
        </is>
      </c>
      <c r="C4" s="3" t="inlineStr">
        <is>
          <t>ACTUAL YTD</t>
        </is>
      </c>
      <c r="D4" s="3" t="inlineStr">
        <is>
          <t>VARIANCE $</t>
        </is>
      </c>
      <c r="E4" s="3" t="inlineStr">
        <is>
          <t>VARIANCE %</t>
        </is>
      </c>
    </row>
    <row r="5">
      <c r="A5" s="4" t="inlineStr">
        <is>
          <t>Events &amp; Field</t>
        </is>
      </c>
      <c r="B5" s="10">
        <f>'2. Function Allocation'!C5</f>
        <v/>
      </c>
      <c r="C5" s="16" t="inlineStr">
        <is>
          <t>[FILL]</t>
        </is>
      </c>
      <c r="D5" s="10">
        <f>C5-B5*(MONTH(TODAY())/12)</f>
        <v/>
      </c>
      <c r="E5" s="9">
        <f>IFERROR(D5/(B5*(MONTH(TODAY())/12)),0)</f>
        <v/>
      </c>
    </row>
    <row r="6">
      <c r="A6" s="4" t="inlineStr">
        <is>
          <t>Demand Gen</t>
        </is>
      </c>
      <c r="B6" s="10">
        <f>'2. Function Allocation'!C6</f>
        <v/>
      </c>
      <c r="C6" s="16" t="inlineStr">
        <is>
          <t>[FILL]</t>
        </is>
      </c>
      <c r="D6" s="10">
        <f>C6-B6*(MONTH(TODAY())/12)</f>
        <v/>
      </c>
      <c r="E6" s="9">
        <f>IFERROR(D6/(B6*(MONTH(TODAY())/12)),0)</f>
        <v/>
      </c>
    </row>
    <row r="7">
      <c r="A7" s="4" t="inlineStr">
        <is>
          <t>Content &amp; SEO</t>
        </is>
      </c>
      <c r="B7" s="10">
        <f>'2. Function Allocation'!C7</f>
        <v/>
      </c>
      <c r="C7" s="16" t="inlineStr">
        <is>
          <t>[FILL]</t>
        </is>
      </c>
      <c r="D7" s="10">
        <f>C7-B7*(MONTH(TODAY())/12)</f>
        <v/>
      </c>
      <c r="E7" s="9">
        <f>IFERROR(D7/(B7*(MONTH(TODAY())/12)),0)</f>
        <v/>
      </c>
    </row>
    <row r="8">
      <c r="A8" s="4" t="inlineStr">
        <is>
          <t>Brand &amp; Creative</t>
        </is>
      </c>
      <c r="B8" s="10">
        <f>'2. Function Allocation'!C8</f>
        <v/>
      </c>
      <c r="C8" s="16" t="inlineStr">
        <is>
          <t>[FILL]</t>
        </is>
      </c>
      <c r="D8" s="10">
        <f>C8-B8*(MONTH(TODAY())/12)</f>
        <v/>
      </c>
      <c r="E8" s="9">
        <f>IFERROR(D8/(B8*(MONTH(TODAY())/12)),0)</f>
        <v/>
      </c>
    </row>
    <row r="9">
      <c r="A9" s="4" t="inlineStr">
        <is>
          <t>PR &amp; Analyst Relations</t>
        </is>
      </c>
      <c r="B9" s="10">
        <f>'2. Function Allocation'!C9</f>
        <v/>
      </c>
      <c r="C9" s="16" t="inlineStr">
        <is>
          <t>[FILL]</t>
        </is>
      </c>
      <c r="D9" s="10">
        <f>C9-B9*(MONTH(TODAY())/12)</f>
        <v/>
      </c>
      <c r="E9" s="9">
        <f>IFERROR(D9/(B9*(MONTH(TODAY())/12)),0)</f>
        <v/>
      </c>
    </row>
    <row r="10">
      <c r="A10" s="4" t="inlineStr">
        <is>
          <t>Product Marketing</t>
        </is>
      </c>
      <c r="B10" s="10">
        <f>'2. Function Allocation'!C10</f>
        <v/>
      </c>
      <c r="C10" s="16" t="inlineStr">
        <is>
          <t>[FILL]</t>
        </is>
      </c>
      <c r="D10" s="10">
        <f>C10-B10*(MONTH(TODAY())/12)</f>
        <v/>
      </c>
      <c r="E10" s="9">
        <f>IFERROR(D10/(B10*(MONTH(TODAY())/12)),0)</f>
        <v/>
      </c>
    </row>
    <row r="11">
      <c r="A11" s="4" t="inlineStr">
        <is>
          <t>Customer Marketing</t>
        </is>
      </c>
      <c r="B11" s="10">
        <f>'2. Function Allocation'!C11</f>
        <v/>
      </c>
      <c r="C11" s="16" t="inlineStr">
        <is>
          <t>[FILL]</t>
        </is>
      </c>
      <c r="D11" s="10">
        <f>C11-B11*(MONTH(TODAY())/12)</f>
        <v/>
      </c>
      <c r="E11" s="9">
        <f>IFERROR(D11/(B11*(MONTH(TODAY())/12)),0)</f>
        <v/>
      </c>
    </row>
    <row r="12">
      <c r="A12" s="4" t="inlineStr">
        <is>
          <t>Marketing Ops</t>
        </is>
      </c>
      <c r="B12" s="10">
        <f>'2. Function Allocation'!C12</f>
        <v/>
      </c>
      <c r="C12" s="16" t="inlineStr">
        <is>
          <t>[FILL]</t>
        </is>
      </c>
      <c r="D12" s="10">
        <f>C12-B12*(MONTH(TODAY())/12)</f>
        <v/>
      </c>
      <c r="E12" s="9">
        <f>IFERROR(D12/(B12*(MONTH(TODAY())/12)),0)</f>
        <v/>
      </c>
    </row>
    <row r="13">
      <c r="A13" s="4" t="inlineStr">
        <is>
          <t>Tools &amp; Subscriptions</t>
        </is>
      </c>
      <c r="B13" s="10">
        <f>'2. Function Allocation'!C13</f>
        <v/>
      </c>
      <c r="C13" s="16" t="inlineStr">
        <is>
          <t>[FILL]</t>
        </is>
      </c>
      <c r="D13" s="10">
        <f>C13-B13*(MONTH(TODAY())/12)</f>
        <v/>
      </c>
      <c r="E13" s="9">
        <f>IFERROR(D13/(B13*(MONTH(TODAY())/12)),0)</f>
        <v/>
      </c>
    </row>
    <row r="14">
      <c r="A14" s="4" t="inlineStr">
        <is>
          <t>Headcount</t>
        </is>
      </c>
      <c r="B14" s="10">
        <f>'2. Function Allocation'!C14</f>
        <v/>
      </c>
      <c r="C14" s="16" t="inlineStr">
        <is>
          <t>[FILL]</t>
        </is>
      </c>
      <c r="D14" s="10">
        <f>C14-B14*(MONTH(TODAY())/12)</f>
        <v/>
      </c>
      <c r="E14" s="9">
        <f>IFERROR(D14/(B14*(MONTH(TODAY())/12)),0)</f>
        <v/>
      </c>
    </row>
  </sheetData>
  <mergeCells count="2">
    <mergeCell ref="A2:E2"/>
    <mergeCell ref="A1:E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Events &amp; Field Detail</t>
        </is>
      </c>
    </row>
    <row r="2" ht="18" customHeight="1">
      <c r="A2" s="2" t="inlineStr">
        <is>
          <t>Line-item breakdown of Events &amp; Field.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Demand Gen Detail</t>
        </is>
      </c>
    </row>
    <row r="2" ht="18" customHeight="1">
      <c r="A2" s="2" t="inlineStr">
        <is>
          <t>Line-item breakdown of Demand Gen.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selection activeCell="A1" sqref="A1"/>
    </sheetView>
  </sheetViews>
  <sheetFormatPr baseColWidth="8" defaultRowHeight="15"/>
  <cols>
    <col width="32" customWidth="1" min="1" max="1"/>
    <col width="22" customWidth="1" min="2" max="2"/>
    <col width="14" customWidth="1" min="3" max="3"/>
    <col width="12" customWidth="1" min="4" max="4"/>
    <col width="12" customWidth="1" min="5" max="5"/>
    <col width="12" customWidth="1" min="6" max="6"/>
    <col width="12" customWidth="1" min="7" max="7"/>
    <col width="40" customWidth="1" min="8" max="8"/>
  </cols>
  <sheetData>
    <row r="1" ht="24" customHeight="1">
      <c r="A1" s="1" t="inlineStr">
        <is>
          <t>Content &amp; SEO Detail</t>
        </is>
      </c>
    </row>
    <row r="2" ht="18" customHeight="1">
      <c r="A2" s="2" t="inlineStr">
        <is>
          <t>Line-item breakdown of Content &amp; SEO. Vendor list, expected outcomes per line.</t>
        </is>
      </c>
    </row>
    <row r="4">
      <c r="A4" s="3" t="inlineStr">
        <is>
          <t>LINE ITEM</t>
        </is>
      </c>
      <c r="B4" s="3" t="inlineStr">
        <is>
          <t>VENDOR / OWNER</t>
        </is>
      </c>
      <c r="C4" s="3" t="inlineStr">
        <is>
          <t>ANNUAL COST</t>
        </is>
      </c>
      <c r="D4" s="3" t="inlineStr">
        <is>
          <t>Q1</t>
        </is>
      </c>
      <c r="E4" s="3" t="inlineStr">
        <is>
          <t>Q2</t>
        </is>
      </c>
      <c r="F4" s="3" t="inlineStr">
        <is>
          <t>Q3</t>
        </is>
      </c>
      <c r="G4" s="3" t="inlineStr">
        <is>
          <t>Q4</t>
        </is>
      </c>
      <c r="H4" s="3" t="inlineStr">
        <is>
          <t>EXPECTED OUTCOME</t>
        </is>
      </c>
    </row>
  </sheetData>
  <mergeCells count="2">
    <mergeCell ref="A2:H2"/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2026-06-11T06:48:13Z</dcterms:created>
  <dcterms:modified xmlns:dcterms="http://purl.org/dc/terms/" xmlns:xsi="http://www.w3.org/2001/XMLSchema-instance" xsi:type="dcterms:W3CDTF">2026-06-11T06:48:13Z</dcterms:modified>
</cp:coreProperties>
</file>